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485" windowWidth="14805" windowHeight="66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G154" i="1" l="1"/>
  <c r="F65" i="1" l="1"/>
  <c r="E67" i="1"/>
  <c r="E68" i="1"/>
  <c r="F67" i="1"/>
  <c r="F68" i="1"/>
  <c r="F108" i="1" l="1"/>
  <c r="G67" i="1"/>
  <c r="G68" i="1" l="1"/>
  <c r="G109" i="1" l="1"/>
  <c r="G104" i="1"/>
  <c r="E109" i="1"/>
  <c r="E108" i="1"/>
  <c r="E107" i="1"/>
  <c r="E106" i="1"/>
  <c r="F156" i="1" l="1"/>
  <c r="E158" i="1"/>
  <c r="F104" i="1"/>
  <c r="F109" i="1" s="1"/>
  <c r="F106" i="1" s="1"/>
  <c r="G156" i="1" l="1"/>
  <c r="G155" i="1"/>
  <c r="F155" i="1"/>
  <c r="E155" i="1"/>
  <c r="E153" i="1" s="1"/>
  <c r="E156" i="1"/>
  <c r="H157" i="1"/>
  <c r="H141" i="1"/>
  <c r="G141" i="1"/>
  <c r="F141" i="1"/>
  <c r="E141" i="1"/>
  <c r="F153" i="1" l="1"/>
  <c r="I156" i="1"/>
  <c r="E129" i="1"/>
  <c r="E130" i="1"/>
  <c r="E131" i="1"/>
  <c r="G103" i="1"/>
  <c r="G102" i="1"/>
  <c r="F103" i="1"/>
  <c r="F102" i="1"/>
  <c r="E128" i="1" l="1"/>
  <c r="G115" i="1"/>
  <c r="F115" i="1"/>
  <c r="G114" i="1"/>
  <c r="F114" i="1"/>
  <c r="G113" i="1"/>
  <c r="F113" i="1"/>
  <c r="E113" i="1"/>
  <c r="E114" i="1"/>
  <c r="E115" i="1"/>
  <c r="E112" i="1" l="1"/>
  <c r="F112" i="1"/>
  <c r="G112" i="1"/>
  <c r="E104" i="1"/>
  <c r="E102" i="1"/>
  <c r="E103" i="1"/>
  <c r="H90" i="1"/>
  <c r="I89" i="1"/>
  <c r="H89" i="1"/>
  <c r="H88" i="1"/>
  <c r="H87" i="1"/>
  <c r="G86" i="1"/>
  <c r="F86" i="1"/>
  <c r="E86" i="1"/>
  <c r="H54" i="1"/>
  <c r="H53" i="1"/>
  <c r="H52" i="1"/>
  <c r="H51" i="1"/>
  <c r="G50" i="1"/>
  <c r="F50" i="1"/>
  <c r="E50" i="1"/>
  <c r="H59" i="1"/>
  <c r="H58" i="1"/>
  <c r="H57" i="1"/>
  <c r="H155" i="1" s="1"/>
  <c r="H56" i="1"/>
  <c r="G55" i="1"/>
  <c r="F55" i="1"/>
  <c r="E55" i="1"/>
  <c r="I86" i="1" l="1"/>
  <c r="H86" i="1"/>
  <c r="H55" i="1"/>
  <c r="H50" i="1"/>
  <c r="G91" i="1"/>
  <c r="I73" i="1" l="1"/>
  <c r="G96" i="1" l="1"/>
  <c r="F121" i="1" l="1"/>
  <c r="H121" i="1" s="1"/>
  <c r="E121" i="1"/>
  <c r="G32" i="1" l="1"/>
  <c r="G31" i="1"/>
  <c r="F32" i="1"/>
  <c r="F31" i="1"/>
  <c r="E31" i="1"/>
  <c r="E32" i="1"/>
  <c r="H28" i="1"/>
  <c r="H27" i="1"/>
  <c r="H26" i="1"/>
  <c r="H25" i="1"/>
  <c r="G24" i="1"/>
  <c r="F24" i="1"/>
  <c r="E24" i="1"/>
  <c r="H24" i="1" l="1"/>
  <c r="F76" i="1"/>
  <c r="G120" i="1" l="1"/>
  <c r="G131" i="1"/>
  <c r="G136" i="1"/>
  <c r="F136" i="1"/>
  <c r="G135" i="1"/>
  <c r="F135" i="1"/>
  <c r="E135" i="1"/>
  <c r="E136" i="1"/>
  <c r="F71" i="1"/>
  <c r="G69" i="1"/>
  <c r="F69" i="1"/>
  <c r="G66" i="1"/>
  <c r="F66" i="1"/>
  <c r="H64" i="1"/>
  <c r="H63" i="1"/>
  <c r="H62" i="1"/>
  <c r="H61" i="1"/>
  <c r="G60" i="1"/>
  <c r="F60" i="1"/>
  <c r="E60" i="1"/>
  <c r="H60" i="1" l="1"/>
  <c r="E139" i="1"/>
  <c r="E150" i="1"/>
  <c r="E148" i="1" s="1"/>
  <c r="E146" i="1" l="1"/>
  <c r="E145" i="1"/>
  <c r="E144" i="1"/>
  <c r="G144" i="1"/>
  <c r="H152" i="1" l="1"/>
  <c r="H151" i="1"/>
  <c r="H149" i="1"/>
  <c r="H147" i="1"/>
  <c r="H142" i="1"/>
  <c r="H116" i="1"/>
  <c r="H100" i="1"/>
  <c r="H99" i="1"/>
  <c r="I98" i="1"/>
  <c r="H98" i="1"/>
  <c r="H97" i="1"/>
  <c r="E96" i="1"/>
  <c r="H95" i="1"/>
  <c r="I94" i="1"/>
  <c r="H94" i="1"/>
  <c r="H156" i="1" s="1"/>
  <c r="H93" i="1"/>
  <c r="H92" i="1"/>
  <c r="E91" i="1"/>
  <c r="H85" i="1"/>
  <c r="H84" i="1"/>
  <c r="I83" i="1"/>
  <c r="H83" i="1"/>
  <c r="I82" i="1"/>
  <c r="H82" i="1"/>
  <c r="H75" i="1"/>
  <c r="H74" i="1"/>
  <c r="H73" i="1"/>
  <c r="H72" i="1"/>
  <c r="E81" i="1"/>
  <c r="E143" i="1" s="1"/>
  <c r="H80" i="1"/>
  <c r="H79" i="1"/>
  <c r="H78" i="1"/>
  <c r="H77" i="1"/>
  <c r="E76" i="1"/>
  <c r="E71" i="1"/>
  <c r="E69" i="1"/>
  <c r="E6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8" i="1"/>
  <c r="E35" i="1"/>
  <c r="H23" i="1"/>
  <c r="H22" i="1"/>
  <c r="H21" i="1"/>
  <c r="H20" i="1"/>
  <c r="H18" i="1"/>
  <c r="H17" i="1"/>
  <c r="H16" i="1"/>
  <c r="H15" i="1"/>
  <c r="E19" i="1"/>
  <c r="E14" i="1"/>
  <c r="H118" i="1" l="1"/>
  <c r="E65" i="1"/>
  <c r="H103" i="1"/>
  <c r="H104" i="1"/>
  <c r="H68" i="1"/>
  <c r="H102" i="1"/>
  <c r="H67" i="1"/>
  <c r="H136" i="1"/>
  <c r="H135" i="1"/>
  <c r="H69" i="1"/>
  <c r="H66" i="1"/>
  <c r="H114" i="1" l="1"/>
  <c r="I114" i="1"/>
  <c r="I113" i="1"/>
  <c r="H113" i="1"/>
  <c r="I115" i="1"/>
  <c r="H115" i="1"/>
  <c r="G134" i="1"/>
  <c r="F134" i="1"/>
  <c r="G139" i="1"/>
  <c r="F139" i="1"/>
  <c r="I134" i="1" l="1"/>
  <c r="H134" i="1"/>
  <c r="I136" i="1"/>
  <c r="H139" i="1"/>
  <c r="I135" i="1"/>
  <c r="F96" i="1"/>
  <c r="G45" i="1"/>
  <c r="F45" i="1"/>
  <c r="G40" i="1"/>
  <c r="F40" i="1"/>
  <c r="F140" i="1"/>
  <c r="G140" i="1" l="1"/>
  <c r="H31" i="1"/>
  <c r="H119" i="1" s="1"/>
  <c r="I96" i="1"/>
  <c r="H96" i="1"/>
  <c r="H40" i="1"/>
  <c r="H45" i="1"/>
  <c r="I45" i="1"/>
  <c r="E134" i="1"/>
  <c r="H140" i="1" l="1"/>
  <c r="G137" i="1"/>
  <c r="F137" i="1"/>
  <c r="F133" i="1" s="1"/>
  <c r="F158" i="1" s="1"/>
  <c r="G105" i="1"/>
  <c r="F105" i="1"/>
  <c r="G76" i="1"/>
  <c r="G30" i="1"/>
  <c r="F30" i="1"/>
  <c r="G33" i="1"/>
  <c r="F33" i="1"/>
  <c r="E33" i="1"/>
  <c r="E30" i="1"/>
  <c r="G19" i="1"/>
  <c r="F19" i="1"/>
  <c r="G14" i="1"/>
  <c r="F14" i="1"/>
  <c r="F120" i="1" l="1"/>
  <c r="I120" i="1" s="1"/>
  <c r="F131" i="1"/>
  <c r="H33" i="1"/>
  <c r="I141" i="1"/>
  <c r="H32" i="1"/>
  <c r="H120" i="1" s="1"/>
  <c r="H19" i="1"/>
  <c r="H76" i="1"/>
  <c r="I103" i="1"/>
  <c r="H105" i="1"/>
  <c r="H14" i="1"/>
  <c r="H30" i="1"/>
  <c r="I102" i="1"/>
  <c r="I104" i="1"/>
  <c r="H137" i="1"/>
  <c r="I68" i="1"/>
  <c r="I67" i="1"/>
  <c r="G108" i="1"/>
  <c r="G107" i="1"/>
  <c r="F110" i="1"/>
  <c r="F132" i="1" s="1"/>
  <c r="H132" i="1" s="1"/>
  <c r="G110" i="1"/>
  <c r="G133" i="1"/>
  <c r="E137" i="1"/>
  <c r="F107" i="1"/>
  <c r="F129" i="1" s="1"/>
  <c r="E105" i="1"/>
  <c r="E140" i="1"/>
  <c r="F29" i="1"/>
  <c r="G29" i="1"/>
  <c r="G146" i="1"/>
  <c r="G145" i="1"/>
  <c r="F144" i="1"/>
  <c r="F145" i="1"/>
  <c r="F146" i="1"/>
  <c r="G150" i="1"/>
  <c r="F150" i="1"/>
  <c r="F91" i="1"/>
  <c r="G81" i="1"/>
  <c r="F81" i="1"/>
  <c r="G71" i="1"/>
  <c r="G118" i="1" l="1"/>
  <c r="G129" i="1"/>
  <c r="F119" i="1"/>
  <c r="F130" i="1"/>
  <c r="F128" i="1" s="1"/>
  <c r="G106" i="1"/>
  <c r="G130" i="1"/>
  <c r="F118" i="1"/>
  <c r="I118" i="1" s="1"/>
  <c r="H109" i="1"/>
  <c r="H131" i="1" s="1"/>
  <c r="G119" i="1"/>
  <c r="I109" i="1"/>
  <c r="H117" i="1"/>
  <c r="E138" i="1"/>
  <c r="H29" i="1"/>
  <c r="I71" i="1"/>
  <c r="H71" i="1"/>
  <c r="I81" i="1"/>
  <c r="H81" i="1"/>
  <c r="H91" i="1"/>
  <c r="I91" i="1"/>
  <c r="I145" i="1"/>
  <c r="H145" i="1"/>
  <c r="I133" i="1"/>
  <c r="H133" i="1"/>
  <c r="G148" i="1"/>
  <c r="I150" i="1"/>
  <c r="H150" i="1"/>
  <c r="I144" i="1"/>
  <c r="H144" i="1"/>
  <c r="H110" i="1"/>
  <c r="H107" i="1"/>
  <c r="H129" i="1" s="1"/>
  <c r="I107" i="1"/>
  <c r="I108" i="1"/>
  <c r="H108" i="1"/>
  <c r="H130" i="1" s="1"/>
  <c r="H146" i="1"/>
  <c r="F143" i="1"/>
  <c r="F148" i="1"/>
  <c r="G143" i="1"/>
  <c r="E29" i="1"/>
  <c r="E110" i="1"/>
  <c r="E132" i="1" s="1"/>
  <c r="F101" i="1"/>
  <c r="G101" i="1"/>
  <c r="H154" i="1" l="1"/>
  <c r="G153" i="1"/>
  <c r="G158" i="1" s="1"/>
  <c r="G128" i="1"/>
  <c r="H128" i="1"/>
  <c r="F117" i="1"/>
  <c r="I119" i="1"/>
  <c r="G117" i="1"/>
  <c r="I101" i="1"/>
  <c r="H101" i="1"/>
  <c r="I143" i="1"/>
  <c r="H143" i="1"/>
  <c r="I148" i="1"/>
  <c r="H148" i="1"/>
  <c r="I112" i="1"/>
  <c r="H112" i="1"/>
  <c r="G138" i="1"/>
  <c r="F138" i="1"/>
  <c r="H153" i="1" l="1"/>
  <c r="I153" i="1"/>
  <c r="E118" i="1"/>
  <c r="I131" i="1"/>
  <c r="I129" i="1"/>
  <c r="I138" i="1"/>
  <c r="H138" i="1"/>
  <c r="E119" i="1"/>
  <c r="I130" i="1" l="1"/>
  <c r="I128" i="1"/>
  <c r="E120" i="1"/>
  <c r="E101" i="1"/>
  <c r="E133" i="1"/>
  <c r="G35" i="1" l="1"/>
  <c r="G65" i="1" s="1"/>
  <c r="E117" i="1" l="1"/>
  <c r="F35" i="1"/>
  <c r="H35" i="1" l="1"/>
  <c r="H65" i="1" l="1"/>
  <c r="I65" i="1"/>
  <c r="I117" i="1" l="1"/>
  <c r="H106" i="1"/>
  <c r="I106" i="1"/>
</calcChain>
</file>

<file path=xl/sharedStrings.xml><?xml version="1.0" encoding="utf-8"?>
<sst xmlns="http://schemas.openxmlformats.org/spreadsheetml/2006/main" count="263" uniqueCount="104">
  <si>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</si>
  <si>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</si>
  <si>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</si>
  <si>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</si>
  <si>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</si>
  <si>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</si>
  <si>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</si>
  <si>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</si>
  <si>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</si>
  <si>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</si>
  <si>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</si>
  <si>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</si>
  <si>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</si>
  <si>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</si>
  <si>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</si>
  <si>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</si>
  <si>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</si>
  <si>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</si>
  <si>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</si>
  <si>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</si>
  <si>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</si>
  <si>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</si>
  <si>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</si>
  <si>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</si>
  <si>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</si>
  <si>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</si>
  <si>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</si>
  <si>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</si>
  <si>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</si>
  <si>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</si>
  <si>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</si>
  <si>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</si>
  <si>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</si>
  <si>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</si>
  <si>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</si>
  <si>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</si>
  <si>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</si>
  <si>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</si>
  <si>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</si>
  <si>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</si>
  <si>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</si>
  <si>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</si>
  <si>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</si>
  <si>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</si>
  <si>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</si>
  <si>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</si>
  <si>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</si>
  <si>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</si>
  <si>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</si>
  <si>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</si>
  <si>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</si>
  <si>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</si>
  <si>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</si>
  <si>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</si>
  <si>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</si>
  <si>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</si>
  <si>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</si>
  <si>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</si>
  <si>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</si>
  <si>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</si>
  <si>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</si>
  <si>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</si>
  <si>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</si>
  <si>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</si>
  <si>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Подпрограмма 3 "Обеспечение мерами государственной поддержки по улучшению жилищных условий отдельных категорий граждан"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</si>
  <si>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</si>
  <si>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</si>
  <si>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</si>
  <si>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</si>
  <si>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</si>
  <si>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</si>
  <si>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</si>
  <si>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</si>
  <si>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>1.3</t>
  </si>
  <si>
    <t>Мероприятие реализовано в 2020 году.</t>
  </si>
  <si>
    <t>Корректировка градостроительной документации, связанная с изменениями градостроительного законодательства (1,3,4,16)</t>
  </si>
  <si>
    <t>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 (1,3,4,16)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</si>
  <si>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</si>
  <si>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Финансирование мероприятия запланировано с 2024 год</t>
  </si>
  <si>
    <t>Финансирование мероприятия запланировано с 2024 года</t>
  </si>
  <si>
    <t>Участие в реализации регионального проекта "Обеспечение устойчевого сокращения непригодного для проживания жилищного фонда" (1,2,4,12,13,14,15,16)</t>
  </si>
  <si>
    <t>Стимулирование развития жилищного строительства (1,2,4)</t>
  </si>
  <si>
    <t>2.5</t>
  </si>
  <si>
    <t>2.6</t>
  </si>
  <si>
    <t>Строительство (реконструкция) систем инженерной инфраструктуры в целях обеспечения инженерной подготовки земельных участков для жилищного строительства (1,2,4,16,17,18)</t>
  </si>
  <si>
    <t xml:space="preserve">Освобождение земельных участков, планируемых для жилищного строительства
(19)
</t>
  </si>
  <si>
    <t>ДЖКиСК</t>
  </si>
  <si>
    <t>Запланировано мероприятие по подготовке территорий для ИЖС</t>
  </si>
  <si>
    <t>Запланировано приобретение канцелярских принадлежностей для муниципальных нужд.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</si>
  <si>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(1,2,11, 16, 17)</t>
  </si>
  <si>
    <t>в том числе:</t>
  </si>
  <si>
    <t>Проектная часть</t>
  </si>
  <si>
    <t>Процессная часть</t>
  </si>
  <si>
    <t xml:space="preserve">Соисполнитель 4:                                                                                             </t>
  </si>
  <si>
    <t>об исполнении структурных элементов (основных мероприятий) муниципальной программы</t>
  </si>
  <si>
    <t>по  состоянию на 30 июня  2022 года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</si>
  <si>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2022 год и плановый период на 2023 и 2024 годы . Строительство сетей канализации микрорайонов индивидуальной застройки мкр, 5,7 в г. Югорске. Введено в эксплуатацию 1 и 2 этапы.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</si>
  <si>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2022 год и плановый период на 2023 и 2024 годы . Запланировано приобретение 15 квартир и выплаты 4 гражданам (возмещение за изымаемые жилые помещения)..  </t>
  </si>
  <si>
    <t>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субсидии из бюджета субъекта РФ местному бюджету на  2022 год. Запланировано обеспечить субсидиями 7 семей. В отчетном периоде 5 молодых семей получили социальную выплату на улучшение жилищных условий.</t>
  </si>
  <si>
    <t xml:space="preserve"> Заключено Соглашение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(единая субсидия) на 2022 год и плановый период на 2023 и 2024 годы . Выполнены проектно-изыскательские работы и осуществлен снос многоквартирного аварийного дома по улице Мира,48А.  </t>
  </si>
  <si>
    <t>А.К. Некрасова</t>
  </si>
  <si>
    <t>Дата составления отчета 14.07.2022</t>
  </si>
  <si>
    <t>Запланировано обеспечить субсидией 1 участника мероприятия, при наличии такого участника.</t>
  </si>
  <si>
    <t>Запланировано приобретение 20 жилых помещений. Всего приобретено 15 жилых, из них: 8 жилых помещений приобрело муниципальноке образование и 7 жилых помещений приобретено Депимуществом ХМАО-Югры и передано в муниципальную собственность.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</si>
</sst>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64" fontId="8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0" fillId="2" borderId="0" xfId="0" applyNumberFormat="1" applyFill="1" applyAlignment="1">
      <alignment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0" fillId="3" borderId="0" xfId="0" applyNumberFormat="1" applyFill="1" applyAlignment="1">
      <alignment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tabSelected="1" zoomScale="80" zoomScaleNormal="80" workbookViewId="0">
      <pane ySplit="11" topLeftCell="A162" activePane="bottomLeft" state="frozen"/>
      <selection pane="bottomLeft" activeCell="M67" sqref="M67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44" customWidth="1"/>
    <col min="6" max="6" width="20.42578125" style="44" customWidth="1"/>
    <col min="7" max="7" width="21" style="44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50" t="s">
        <v>46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8.75" x14ac:dyDescent="0.25">
      <c r="A2" s="150" t="s">
        <v>94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18.75" x14ac:dyDescent="0.25">
      <c r="A3" s="151" t="s">
        <v>95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0" ht="18.75" x14ac:dyDescent="0.3">
      <c r="A4" s="9"/>
      <c r="B4" s="154"/>
      <c r="C4" s="154"/>
      <c r="D4" s="9"/>
      <c r="E4" s="161" t="s">
        <v>48</v>
      </c>
      <c r="F4" s="154"/>
      <c r="G4" s="154"/>
      <c r="J4" s="9"/>
    </row>
    <row r="5" spans="1:10" x14ac:dyDescent="0.25">
      <c r="A5" s="9"/>
      <c r="B5" s="153"/>
      <c r="C5" s="153"/>
      <c r="D5" s="9"/>
      <c r="E5" s="162" t="s">
        <v>47</v>
      </c>
      <c r="F5" s="163"/>
      <c r="G5" s="163"/>
      <c r="J5" s="9"/>
    </row>
    <row r="6" spans="1:10" ht="16.5" x14ac:dyDescent="0.3">
      <c r="A6" s="9"/>
      <c r="B6" s="155"/>
      <c r="C6" s="155"/>
      <c r="D6" s="155"/>
      <c r="E6" s="164" t="s">
        <v>49</v>
      </c>
      <c r="F6" s="165"/>
      <c r="G6" s="165"/>
      <c r="H6" s="165"/>
      <c r="J6" s="9"/>
    </row>
    <row r="7" spans="1:10" ht="18.75" x14ac:dyDescent="0.3">
      <c r="A7" s="9"/>
      <c r="B7" s="153"/>
      <c r="C7" s="156"/>
      <c r="D7" s="11"/>
      <c r="E7" s="162" t="s">
        <v>50</v>
      </c>
      <c r="F7" s="166"/>
      <c r="G7" s="166"/>
      <c r="J7" s="9"/>
    </row>
    <row r="8" spans="1:10" ht="15.75" customHeight="1" x14ac:dyDescent="0.3">
      <c r="A8" s="137" t="s">
        <v>45</v>
      </c>
      <c r="B8" s="137"/>
      <c r="C8" s="137"/>
      <c r="D8" s="137"/>
      <c r="E8" s="137"/>
      <c r="F8" s="137"/>
      <c r="G8" s="137"/>
      <c r="H8" s="137"/>
      <c r="I8" s="137"/>
      <c r="J8" s="137"/>
    </row>
    <row r="9" spans="1:10" s="12" customFormat="1" ht="24" customHeight="1" x14ac:dyDescent="0.2">
      <c r="A9" s="141" t="s">
        <v>8</v>
      </c>
      <c r="B9" s="141" t="s">
        <v>6</v>
      </c>
      <c r="C9" s="141" t="s">
        <v>32</v>
      </c>
      <c r="D9" s="141" t="s">
        <v>28</v>
      </c>
      <c r="E9" s="145" t="s">
        <v>37</v>
      </c>
      <c r="F9" s="144" t="s">
        <v>38</v>
      </c>
      <c r="G9" s="134" t="s">
        <v>39</v>
      </c>
      <c r="H9" s="138"/>
      <c r="I9" s="139"/>
      <c r="J9" s="140" t="s">
        <v>44</v>
      </c>
    </row>
    <row r="10" spans="1:10" s="12" customFormat="1" ht="39.75" customHeight="1" x14ac:dyDescent="0.2">
      <c r="A10" s="142"/>
      <c r="B10" s="142"/>
      <c r="C10" s="142"/>
      <c r="D10" s="142"/>
      <c r="E10" s="145"/>
      <c r="F10" s="144"/>
      <c r="G10" s="135"/>
      <c r="H10" s="39" t="s">
        <v>40</v>
      </c>
      <c r="I10" s="13" t="s">
        <v>41</v>
      </c>
      <c r="J10" s="140"/>
    </row>
    <row r="11" spans="1:10" s="12" customFormat="1" ht="48.75" customHeight="1" x14ac:dyDescent="0.2">
      <c r="A11" s="143"/>
      <c r="B11" s="143"/>
      <c r="C11" s="143"/>
      <c r="D11" s="143"/>
      <c r="E11" s="145"/>
      <c r="F11" s="144"/>
      <c r="G11" s="136"/>
      <c r="H11" s="39" t="s">
        <v>42</v>
      </c>
      <c r="I11" s="13" t="s">
        <v>43</v>
      </c>
      <c r="J11" s="140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45">
        <v>5</v>
      </c>
      <c r="F12" s="45">
        <v>6</v>
      </c>
      <c r="G12" s="45">
        <v>7</v>
      </c>
      <c r="H12" s="58">
        <v>8</v>
      </c>
      <c r="I12" s="6">
        <v>9</v>
      </c>
      <c r="J12" s="5">
        <v>10</v>
      </c>
    </row>
    <row r="13" spans="1:10" s="2" customFormat="1" ht="34.5" customHeight="1" x14ac:dyDescent="0.25">
      <c r="A13" s="146" t="s">
        <v>29</v>
      </c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 s="16" customFormat="1" ht="34.5" customHeight="1" x14ac:dyDescent="0.25">
      <c r="A14" s="89" t="s">
        <v>19</v>
      </c>
      <c r="B14" s="93" t="s">
        <v>75</v>
      </c>
      <c r="C14" s="93" t="s">
        <v>4</v>
      </c>
      <c r="D14" s="7" t="s">
        <v>0</v>
      </c>
      <c r="E14" s="46">
        <f>SUM(E15:E18)</f>
        <v>0</v>
      </c>
      <c r="F14" s="46">
        <f>SUM(F15:F18)</f>
        <v>0</v>
      </c>
      <c r="G14" s="46">
        <f>SUM(G15:G18)</f>
        <v>0</v>
      </c>
      <c r="H14" s="40">
        <f t="shared" ref="H14:H23" si="0">G14-F14</f>
        <v>0</v>
      </c>
      <c r="I14" s="15">
        <v>0</v>
      </c>
      <c r="J14" s="126" t="s">
        <v>72</v>
      </c>
    </row>
    <row r="15" spans="1:10" s="19" customFormat="1" ht="39" customHeight="1" x14ac:dyDescent="0.25">
      <c r="A15" s="89"/>
      <c r="B15" s="93"/>
      <c r="C15" s="93"/>
      <c r="D15" s="17" t="s">
        <v>1</v>
      </c>
      <c r="E15" s="47">
        <v>0</v>
      </c>
      <c r="F15" s="47">
        <v>0</v>
      </c>
      <c r="G15" s="47">
        <v>0</v>
      </c>
      <c r="H15" s="40">
        <f t="shared" si="0"/>
        <v>0</v>
      </c>
      <c r="I15" s="15">
        <v>0</v>
      </c>
      <c r="J15" s="125"/>
    </row>
    <row r="16" spans="1:10" s="19" customFormat="1" ht="50.25" customHeight="1" x14ac:dyDescent="0.25">
      <c r="A16" s="89"/>
      <c r="B16" s="93"/>
      <c r="C16" s="93"/>
      <c r="D16" s="8" t="s">
        <v>2</v>
      </c>
      <c r="E16" s="47">
        <v>0</v>
      </c>
      <c r="F16" s="47">
        <v>0</v>
      </c>
      <c r="G16" s="47">
        <v>0</v>
      </c>
      <c r="H16" s="40">
        <f t="shared" si="0"/>
        <v>0</v>
      </c>
      <c r="I16" s="15">
        <v>0</v>
      </c>
      <c r="J16" s="125"/>
    </row>
    <row r="17" spans="1:11" s="19" customFormat="1" ht="39.75" customHeight="1" x14ac:dyDescent="0.25">
      <c r="A17" s="90"/>
      <c r="B17" s="92"/>
      <c r="C17" s="92"/>
      <c r="D17" s="8" t="s">
        <v>3</v>
      </c>
      <c r="E17" s="47">
        <v>0</v>
      </c>
      <c r="F17" s="47">
        <v>0</v>
      </c>
      <c r="G17" s="47">
        <v>0</v>
      </c>
      <c r="H17" s="40">
        <f t="shared" si="0"/>
        <v>0</v>
      </c>
      <c r="I17" s="15">
        <v>0</v>
      </c>
      <c r="J17" s="125"/>
    </row>
    <row r="18" spans="1:11" s="19" customFormat="1" ht="54.75" customHeight="1" x14ac:dyDescent="0.25">
      <c r="A18" s="90"/>
      <c r="B18" s="92"/>
      <c r="C18" s="92"/>
      <c r="D18" s="8" t="s">
        <v>30</v>
      </c>
      <c r="E18" s="47">
        <v>0</v>
      </c>
      <c r="F18" s="47">
        <v>0</v>
      </c>
      <c r="G18" s="47">
        <v>0</v>
      </c>
      <c r="H18" s="40">
        <f t="shared" si="0"/>
        <v>0</v>
      </c>
      <c r="I18" s="15">
        <v>0</v>
      </c>
      <c r="J18" s="85"/>
    </row>
    <row r="19" spans="1:11" s="16" customFormat="1" ht="30" customHeight="1" x14ac:dyDescent="0.25">
      <c r="A19" s="89" t="s">
        <v>20</v>
      </c>
      <c r="B19" s="93" t="s">
        <v>76</v>
      </c>
      <c r="C19" s="93" t="s">
        <v>4</v>
      </c>
      <c r="D19" s="7" t="s">
        <v>0</v>
      </c>
      <c r="E19" s="46">
        <f>SUM(E20+E21+E22+E23)</f>
        <v>0</v>
      </c>
      <c r="F19" s="46">
        <f>SUM(F20+F21+F22+F23)</f>
        <v>0</v>
      </c>
      <c r="G19" s="46">
        <f t="shared" ref="G19" si="1">SUM(G20+G21+G22+G23)</f>
        <v>0</v>
      </c>
      <c r="H19" s="40">
        <f t="shared" si="0"/>
        <v>0</v>
      </c>
      <c r="I19" s="15">
        <v>0</v>
      </c>
      <c r="J19" s="126" t="s">
        <v>78</v>
      </c>
    </row>
    <row r="20" spans="1:11" s="19" customFormat="1" ht="42.75" customHeight="1" x14ac:dyDescent="0.25">
      <c r="A20" s="89"/>
      <c r="B20" s="93"/>
      <c r="C20" s="93"/>
      <c r="D20" s="17" t="s">
        <v>1</v>
      </c>
      <c r="E20" s="47">
        <v>0</v>
      </c>
      <c r="F20" s="47">
        <v>0</v>
      </c>
      <c r="G20" s="47">
        <v>0</v>
      </c>
      <c r="H20" s="40">
        <f t="shared" si="0"/>
        <v>0</v>
      </c>
      <c r="I20" s="15">
        <v>0</v>
      </c>
      <c r="J20" s="125"/>
    </row>
    <row r="21" spans="1:11" s="19" customFormat="1" ht="47.25" customHeight="1" x14ac:dyDescent="0.25">
      <c r="A21" s="89"/>
      <c r="B21" s="93"/>
      <c r="C21" s="93"/>
      <c r="D21" s="8" t="s">
        <v>2</v>
      </c>
      <c r="E21" s="47">
        <v>0</v>
      </c>
      <c r="F21" s="47">
        <v>0</v>
      </c>
      <c r="G21" s="47">
        <v>0</v>
      </c>
      <c r="H21" s="40">
        <f t="shared" si="0"/>
        <v>0</v>
      </c>
      <c r="I21" s="15">
        <v>0</v>
      </c>
      <c r="J21" s="125"/>
    </row>
    <row r="22" spans="1:11" s="19" customFormat="1" ht="42.75" customHeight="1" x14ac:dyDescent="0.25">
      <c r="A22" s="89"/>
      <c r="B22" s="93"/>
      <c r="C22" s="93"/>
      <c r="D22" s="8" t="s">
        <v>3</v>
      </c>
      <c r="E22" s="47">
        <v>0</v>
      </c>
      <c r="F22" s="47">
        <v>0</v>
      </c>
      <c r="G22" s="47">
        <v>0</v>
      </c>
      <c r="H22" s="40">
        <f t="shared" si="0"/>
        <v>0</v>
      </c>
      <c r="I22" s="15">
        <v>0</v>
      </c>
      <c r="J22" s="125"/>
    </row>
    <row r="23" spans="1:11" s="19" customFormat="1" ht="43.5" customHeight="1" x14ac:dyDescent="0.25">
      <c r="A23" s="89"/>
      <c r="B23" s="93"/>
      <c r="C23" s="93"/>
      <c r="D23" s="8" t="s">
        <v>30</v>
      </c>
      <c r="E23" s="47">
        <v>0</v>
      </c>
      <c r="F23" s="47">
        <v>0</v>
      </c>
      <c r="G23" s="47">
        <v>0</v>
      </c>
      <c r="H23" s="40">
        <f t="shared" si="0"/>
        <v>0</v>
      </c>
      <c r="I23" s="15">
        <v>0</v>
      </c>
      <c r="J23" s="85"/>
    </row>
    <row r="24" spans="1:11" s="16" customFormat="1" ht="30" customHeight="1" x14ac:dyDescent="0.25">
      <c r="A24" s="89" t="s">
        <v>73</v>
      </c>
      <c r="B24" s="93" t="s">
        <v>77</v>
      </c>
      <c r="C24" s="93" t="s">
        <v>4</v>
      </c>
      <c r="D24" s="56" t="s">
        <v>0</v>
      </c>
      <c r="E24" s="46">
        <f>SUM(E25+E26+E27+E28)</f>
        <v>0</v>
      </c>
      <c r="F24" s="46">
        <f>SUM(F25+F26+F27+F28)</f>
        <v>0</v>
      </c>
      <c r="G24" s="46">
        <f t="shared" ref="G24" si="2">SUM(G25+G26+G27+G28)</f>
        <v>0</v>
      </c>
      <c r="H24" s="40">
        <f t="shared" ref="H24:H28" si="3">G24-F24</f>
        <v>0</v>
      </c>
      <c r="I24" s="15">
        <v>0</v>
      </c>
      <c r="J24" s="126" t="s">
        <v>74</v>
      </c>
    </row>
    <row r="25" spans="1:11" s="19" customFormat="1" ht="42.75" customHeight="1" x14ac:dyDescent="0.25">
      <c r="A25" s="89"/>
      <c r="B25" s="93"/>
      <c r="C25" s="93"/>
      <c r="D25" s="55" t="s">
        <v>1</v>
      </c>
      <c r="E25" s="47">
        <v>0</v>
      </c>
      <c r="F25" s="47">
        <v>0</v>
      </c>
      <c r="G25" s="47">
        <v>0</v>
      </c>
      <c r="H25" s="40">
        <f t="shared" si="3"/>
        <v>0</v>
      </c>
      <c r="I25" s="15">
        <v>0</v>
      </c>
      <c r="J25" s="125"/>
    </row>
    <row r="26" spans="1:11" s="19" customFormat="1" ht="47.25" customHeight="1" x14ac:dyDescent="0.25">
      <c r="A26" s="89"/>
      <c r="B26" s="93"/>
      <c r="C26" s="93"/>
      <c r="D26" s="54" t="s">
        <v>2</v>
      </c>
      <c r="E26" s="47">
        <v>0</v>
      </c>
      <c r="F26" s="47">
        <v>0</v>
      </c>
      <c r="G26" s="47">
        <v>0</v>
      </c>
      <c r="H26" s="40">
        <f t="shared" si="3"/>
        <v>0</v>
      </c>
      <c r="I26" s="15">
        <v>0</v>
      </c>
      <c r="J26" s="125"/>
    </row>
    <row r="27" spans="1:11" s="19" customFormat="1" ht="42.75" customHeight="1" x14ac:dyDescent="0.25">
      <c r="A27" s="89"/>
      <c r="B27" s="93"/>
      <c r="C27" s="93"/>
      <c r="D27" s="54" t="s">
        <v>3</v>
      </c>
      <c r="E27" s="47">
        <v>0</v>
      </c>
      <c r="F27" s="47">
        <v>0</v>
      </c>
      <c r="G27" s="47">
        <v>0</v>
      </c>
      <c r="H27" s="40">
        <f t="shared" si="3"/>
        <v>0</v>
      </c>
      <c r="I27" s="15">
        <v>0</v>
      </c>
      <c r="J27" s="125"/>
    </row>
    <row r="28" spans="1:11" s="19" customFormat="1" ht="43.5" customHeight="1" x14ac:dyDescent="0.25">
      <c r="A28" s="89"/>
      <c r="B28" s="93"/>
      <c r="C28" s="93"/>
      <c r="D28" s="54" t="s">
        <v>30</v>
      </c>
      <c r="E28" s="47">
        <v>0</v>
      </c>
      <c r="F28" s="47">
        <v>0</v>
      </c>
      <c r="G28" s="47">
        <v>0</v>
      </c>
      <c r="H28" s="40">
        <f t="shared" si="3"/>
        <v>0</v>
      </c>
      <c r="I28" s="15">
        <v>0</v>
      </c>
      <c r="J28" s="85"/>
    </row>
    <row r="29" spans="1:11" s="19" customFormat="1" ht="44.25" customHeight="1" x14ac:dyDescent="0.25">
      <c r="A29" s="133" t="s">
        <v>5</v>
      </c>
      <c r="B29" s="133"/>
      <c r="C29" s="133"/>
      <c r="D29" s="8" t="s">
        <v>0</v>
      </c>
      <c r="E29" s="46">
        <f>SUM(E30:E33)</f>
        <v>0</v>
      </c>
      <c r="F29" s="46">
        <f>SUM(F30:F33)</f>
        <v>0</v>
      </c>
      <c r="G29" s="47">
        <f t="shared" ref="G29" si="4">SUM(G30:G33)</f>
        <v>0</v>
      </c>
      <c r="H29" s="40">
        <f t="shared" ref="H29:H59" si="5">G29-F29</f>
        <v>0</v>
      </c>
      <c r="I29" s="15">
        <v>0</v>
      </c>
      <c r="J29" s="128"/>
    </row>
    <row r="30" spans="1:11" s="19" customFormat="1" ht="44.25" customHeight="1" x14ac:dyDescent="0.25">
      <c r="A30" s="133"/>
      <c r="B30" s="133"/>
      <c r="C30" s="133"/>
      <c r="D30" s="17" t="s">
        <v>1</v>
      </c>
      <c r="E30" s="47">
        <f>E15+E20</f>
        <v>0</v>
      </c>
      <c r="F30" s="47">
        <f>F15</f>
        <v>0</v>
      </c>
      <c r="G30" s="47">
        <f t="shared" ref="G30" si="6">G15</f>
        <v>0</v>
      </c>
      <c r="H30" s="40">
        <f t="shared" si="5"/>
        <v>0</v>
      </c>
      <c r="I30" s="15">
        <v>0</v>
      </c>
      <c r="J30" s="125"/>
    </row>
    <row r="31" spans="1:11" s="19" customFormat="1" ht="59.25" customHeight="1" x14ac:dyDescent="0.25">
      <c r="A31" s="133"/>
      <c r="B31" s="133"/>
      <c r="C31" s="133"/>
      <c r="D31" s="8" t="s">
        <v>2</v>
      </c>
      <c r="E31" s="47">
        <f t="shared" ref="E31:G32" si="7">E16+E21+E26</f>
        <v>0</v>
      </c>
      <c r="F31" s="18">
        <f t="shared" si="7"/>
        <v>0</v>
      </c>
      <c r="G31" s="18">
        <f t="shared" si="7"/>
        <v>0</v>
      </c>
      <c r="H31" s="40">
        <f t="shared" si="5"/>
        <v>0</v>
      </c>
      <c r="I31" s="15">
        <v>0</v>
      </c>
      <c r="J31" s="125"/>
    </row>
    <row r="32" spans="1:11" s="19" customFormat="1" ht="33.75" customHeight="1" x14ac:dyDescent="0.25">
      <c r="A32" s="133"/>
      <c r="B32" s="133"/>
      <c r="C32" s="133"/>
      <c r="D32" s="8" t="s">
        <v>3</v>
      </c>
      <c r="E32" s="47">
        <f t="shared" si="7"/>
        <v>0</v>
      </c>
      <c r="F32" s="18">
        <f t="shared" si="7"/>
        <v>0</v>
      </c>
      <c r="G32" s="18">
        <f t="shared" si="7"/>
        <v>0</v>
      </c>
      <c r="H32" s="40">
        <f t="shared" si="5"/>
        <v>0</v>
      </c>
      <c r="I32" s="15">
        <v>0</v>
      </c>
      <c r="J32" s="125"/>
      <c r="K32" s="21" t="s">
        <v>23</v>
      </c>
    </row>
    <row r="33" spans="1:11" s="19" customFormat="1" ht="42" customHeight="1" x14ac:dyDescent="0.25">
      <c r="A33" s="133"/>
      <c r="B33" s="133"/>
      <c r="C33" s="133"/>
      <c r="D33" s="8" t="s">
        <v>30</v>
      </c>
      <c r="E33" s="47">
        <f>E18+E23</f>
        <v>0</v>
      </c>
      <c r="F33" s="47">
        <f t="shared" ref="F33:G33" si="8">F18+F23</f>
        <v>0</v>
      </c>
      <c r="G33" s="47">
        <f t="shared" si="8"/>
        <v>0</v>
      </c>
      <c r="H33" s="40">
        <f t="shared" si="5"/>
        <v>0</v>
      </c>
      <c r="I33" s="15">
        <v>0</v>
      </c>
      <c r="J33" s="85"/>
    </row>
    <row r="34" spans="1:11" s="19" customFormat="1" ht="38.25" customHeight="1" x14ac:dyDescent="0.25">
      <c r="A34" s="146" t="s">
        <v>22</v>
      </c>
      <c r="B34" s="146"/>
      <c r="C34" s="146"/>
      <c r="D34" s="146"/>
      <c r="E34" s="146"/>
      <c r="F34" s="146"/>
      <c r="G34" s="146"/>
      <c r="H34" s="146"/>
      <c r="I34" s="146"/>
      <c r="J34" s="146"/>
    </row>
    <row r="35" spans="1:11" s="16" customFormat="1" ht="40.5" customHeight="1" x14ac:dyDescent="0.25">
      <c r="A35" s="89" t="s">
        <v>11</v>
      </c>
      <c r="B35" s="91" t="s">
        <v>81</v>
      </c>
      <c r="C35" s="93" t="s">
        <v>24</v>
      </c>
      <c r="D35" s="22" t="s">
        <v>0</v>
      </c>
      <c r="E35" s="46">
        <f xml:space="preserve"> E36+E37+E38</f>
        <v>0</v>
      </c>
      <c r="F35" s="46">
        <f xml:space="preserve"> F36+F37+F38</f>
        <v>0</v>
      </c>
      <c r="G35" s="46">
        <f xml:space="preserve"> G36+G37+G38</f>
        <v>0</v>
      </c>
      <c r="H35" s="40">
        <f t="shared" si="5"/>
        <v>0</v>
      </c>
      <c r="I35" s="15">
        <v>0</v>
      </c>
      <c r="J35" s="124" t="s">
        <v>79</v>
      </c>
    </row>
    <row r="36" spans="1:11" s="19" customFormat="1" ht="30.75" customHeight="1" x14ac:dyDescent="0.25">
      <c r="A36" s="89"/>
      <c r="B36" s="91"/>
      <c r="C36" s="93"/>
      <c r="D36" s="17" t="s">
        <v>1</v>
      </c>
      <c r="E36" s="47">
        <v>0</v>
      </c>
      <c r="F36" s="47">
        <v>0</v>
      </c>
      <c r="G36" s="47">
        <v>0</v>
      </c>
      <c r="H36" s="40">
        <f t="shared" si="5"/>
        <v>0</v>
      </c>
      <c r="I36" s="15">
        <v>0</v>
      </c>
      <c r="J36" s="125"/>
    </row>
    <row r="37" spans="1:11" s="19" customFormat="1" ht="53.25" customHeight="1" x14ac:dyDescent="0.25">
      <c r="A37" s="89"/>
      <c r="B37" s="91"/>
      <c r="C37" s="93"/>
      <c r="D37" s="17" t="s">
        <v>2</v>
      </c>
      <c r="E37" s="47">
        <v>0</v>
      </c>
      <c r="F37" s="47">
        <v>0</v>
      </c>
      <c r="G37" s="47">
        <v>0</v>
      </c>
      <c r="H37" s="40">
        <f t="shared" si="5"/>
        <v>0</v>
      </c>
      <c r="I37" s="15">
        <v>0</v>
      </c>
      <c r="J37" s="125"/>
    </row>
    <row r="38" spans="1:11" s="19" customFormat="1" ht="48.75" customHeight="1" x14ac:dyDescent="0.25">
      <c r="A38" s="89"/>
      <c r="B38" s="91"/>
      <c r="C38" s="93"/>
      <c r="D38" s="17" t="s">
        <v>3</v>
      </c>
      <c r="E38" s="47">
        <v>0</v>
      </c>
      <c r="F38" s="47">
        <v>0</v>
      </c>
      <c r="G38" s="47">
        <v>0</v>
      </c>
      <c r="H38" s="40">
        <f t="shared" si="5"/>
        <v>0</v>
      </c>
      <c r="I38" s="15">
        <v>0</v>
      </c>
      <c r="J38" s="125"/>
      <c r="K38" s="21"/>
    </row>
    <row r="39" spans="1:11" s="19" customFormat="1" ht="56.25" customHeight="1" x14ac:dyDescent="0.25">
      <c r="A39" s="90"/>
      <c r="B39" s="92"/>
      <c r="C39" s="92"/>
      <c r="D39" s="8" t="s">
        <v>30</v>
      </c>
      <c r="E39" s="47">
        <v>0</v>
      </c>
      <c r="F39" s="47">
        <v>0</v>
      </c>
      <c r="G39" s="47">
        <v>0</v>
      </c>
      <c r="H39" s="40">
        <f t="shared" si="5"/>
        <v>0</v>
      </c>
      <c r="I39" s="15">
        <v>0</v>
      </c>
      <c r="J39" s="85"/>
      <c r="K39" s="21"/>
    </row>
    <row r="40" spans="1:11" s="16" customFormat="1" ht="23.25" customHeight="1" x14ac:dyDescent="0.25">
      <c r="A40" s="89" t="s">
        <v>12</v>
      </c>
      <c r="B40" s="91" t="s">
        <v>65</v>
      </c>
      <c r="C40" s="93" t="s">
        <v>4</v>
      </c>
      <c r="D40" s="22" t="s">
        <v>0</v>
      </c>
      <c r="E40" s="46">
        <f t="shared" ref="E40" si="9" xml:space="preserve"> E41+E42+E43+E44</f>
        <v>0</v>
      </c>
      <c r="F40" s="46">
        <f t="shared" ref="F40:G40" si="10" xml:space="preserve"> F41+F42+F43+F44</f>
        <v>0</v>
      </c>
      <c r="G40" s="46">
        <f t="shared" si="10"/>
        <v>0</v>
      </c>
      <c r="H40" s="40">
        <f t="shared" si="5"/>
        <v>0</v>
      </c>
      <c r="I40" s="15">
        <v>0</v>
      </c>
      <c r="J40" s="126" t="s">
        <v>79</v>
      </c>
    </row>
    <row r="41" spans="1:11" s="19" customFormat="1" ht="37.5" customHeight="1" x14ac:dyDescent="0.25">
      <c r="A41" s="89"/>
      <c r="B41" s="91"/>
      <c r="C41" s="93"/>
      <c r="D41" s="17" t="s">
        <v>1</v>
      </c>
      <c r="E41" s="47">
        <v>0</v>
      </c>
      <c r="F41" s="47">
        <v>0</v>
      </c>
      <c r="G41" s="47">
        <v>0</v>
      </c>
      <c r="H41" s="40">
        <f t="shared" si="5"/>
        <v>0</v>
      </c>
      <c r="I41" s="15">
        <v>0</v>
      </c>
      <c r="J41" s="125"/>
      <c r="K41" s="21" t="s">
        <v>23</v>
      </c>
    </row>
    <row r="42" spans="1:11" s="19" customFormat="1" ht="51" customHeight="1" x14ac:dyDescent="0.25">
      <c r="A42" s="89"/>
      <c r="B42" s="91"/>
      <c r="C42" s="93"/>
      <c r="D42" s="17" t="s">
        <v>2</v>
      </c>
      <c r="E42" s="47">
        <v>0</v>
      </c>
      <c r="F42" s="47">
        <v>0</v>
      </c>
      <c r="G42" s="47">
        <v>0</v>
      </c>
      <c r="H42" s="40">
        <f t="shared" si="5"/>
        <v>0</v>
      </c>
      <c r="I42" s="15">
        <v>0</v>
      </c>
      <c r="J42" s="125"/>
      <c r="K42" s="21" t="s">
        <v>23</v>
      </c>
    </row>
    <row r="43" spans="1:11" s="19" customFormat="1" ht="39" customHeight="1" x14ac:dyDescent="0.25">
      <c r="A43" s="89"/>
      <c r="B43" s="91"/>
      <c r="C43" s="93"/>
      <c r="D43" s="17" t="s">
        <v>3</v>
      </c>
      <c r="E43" s="47">
        <v>0</v>
      </c>
      <c r="F43" s="47">
        <v>0</v>
      </c>
      <c r="G43" s="47">
        <v>0</v>
      </c>
      <c r="H43" s="40">
        <f t="shared" si="5"/>
        <v>0</v>
      </c>
      <c r="I43" s="15">
        <v>0</v>
      </c>
      <c r="J43" s="125"/>
    </row>
    <row r="44" spans="1:11" s="19" customFormat="1" ht="38.25" customHeight="1" x14ac:dyDescent="0.25">
      <c r="A44" s="90"/>
      <c r="B44" s="92"/>
      <c r="C44" s="92"/>
      <c r="D44" s="8" t="s">
        <v>30</v>
      </c>
      <c r="E44" s="47">
        <v>0</v>
      </c>
      <c r="F44" s="47">
        <v>0</v>
      </c>
      <c r="G44" s="47">
        <v>0</v>
      </c>
      <c r="H44" s="40">
        <f t="shared" si="5"/>
        <v>0</v>
      </c>
      <c r="I44" s="15">
        <v>0</v>
      </c>
      <c r="J44" s="85"/>
    </row>
    <row r="45" spans="1:11" s="16" customFormat="1" ht="24.75" customHeight="1" x14ac:dyDescent="0.25">
      <c r="A45" s="89" t="s">
        <v>17</v>
      </c>
      <c r="B45" s="91" t="s">
        <v>66</v>
      </c>
      <c r="C45" s="93" t="s">
        <v>34</v>
      </c>
      <c r="D45" s="22" t="s">
        <v>0</v>
      </c>
      <c r="E45" s="46">
        <f t="shared" ref="E45" si="11" xml:space="preserve"> E46+E47+E48+E49</f>
        <v>20000</v>
      </c>
      <c r="F45" s="46">
        <f t="shared" ref="F45:G45" si="12" xml:space="preserve"> F46+F47+F48+F49</f>
        <v>59364.100000000006</v>
      </c>
      <c r="G45" s="46">
        <f t="shared" si="12"/>
        <v>0</v>
      </c>
      <c r="H45" s="40">
        <f t="shared" si="5"/>
        <v>-59364.100000000006</v>
      </c>
      <c r="I45" s="57">
        <f t="shared" ref="I45:I68" si="13">G45/F45*100</f>
        <v>0</v>
      </c>
      <c r="J45" s="124" t="s">
        <v>97</v>
      </c>
    </row>
    <row r="46" spans="1:11" s="19" customFormat="1" ht="40.5" customHeight="1" x14ac:dyDescent="0.25">
      <c r="A46" s="89"/>
      <c r="B46" s="91"/>
      <c r="C46" s="93"/>
      <c r="D46" s="17" t="s">
        <v>1</v>
      </c>
      <c r="E46" s="47">
        <v>0</v>
      </c>
      <c r="F46" s="47">
        <v>0</v>
      </c>
      <c r="G46" s="47">
        <v>0</v>
      </c>
      <c r="H46" s="40">
        <f t="shared" si="5"/>
        <v>0</v>
      </c>
      <c r="I46" s="57">
        <v>0</v>
      </c>
      <c r="J46" s="122"/>
    </row>
    <row r="47" spans="1:11" s="19" customFormat="1" ht="56.25" customHeight="1" x14ac:dyDescent="0.25">
      <c r="A47" s="89"/>
      <c r="B47" s="91"/>
      <c r="C47" s="93"/>
      <c r="D47" s="17" t="s">
        <v>2</v>
      </c>
      <c r="E47" s="47">
        <v>0</v>
      </c>
      <c r="F47" s="20">
        <v>48785.4</v>
      </c>
      <c r="G47" s="20">
        <v>0</v>
      </c>
      <c r="H47" s="40">
        <f t="shared" si="5"/>
        <v>-48785.4</v>
      </c>
      <c r="I47" s="57">
        <v>0</v>
      </c>
      <c r="J47" s="122"/>
    </row>
    <row r="48" spans="1:11" s="19" customFormat="1" ht="53.25" customHeight="1" x14ac:dyDescent="0.25">
      <c r="A48" s="89"/>
      <c r="B48" s="91"/>
      <c r="C48" s="93"/>
      <c r="D48" s="17" t="s">
        <v>3</v>
      </c>
      <c r="E48" s="47">
        <v>20000</v>
      </c>
      <c r="F48" s="20">
        <v>10578.7</v>
      </c>
      <c r="G48" s="47">
        <v>0</v>
      </c>
      <c r="H48" s="40">
        <f t="shared" si="5"/>
        <v>-10578.7</v>
      </c>
      <c r="I48" s="57">
        <f t="shared" si="13"/>
        <v>0</v>
      </c>
      <c r="J48" s="122"/>
    </row>
    <row r="49" spans="1:10" s="19" customFormat="1" ht="46.5" customHeight="1" x14ac:dyDescent="0.25">
      <c r="A49" s="90"/>
      <c r="B49" s="92"/>
      <c r="C49" s="92"/>
      <c r="D49" s="8" t="s">
        <v>30</v>
      </c>
      <c r="E49" s="47">
        <v>0</v>
      </c>
      <c r="F49" s="47">
        <v>0</v>
      </c>
      <c r="G49" s="47">
        <v>0</v>
      </c>
      <c r="H49" s="40">
        <f t="shared" si="5"/>
        <v>0</v>
      </c>
      <c r="I49" s="57">
        <v>0</v>
      </c>
      <c r="J49" s="123"/>
    </row>
    <row r="50" spans="1:10" s="19" customFormat="1" ht="41.25" customHeight="1" x14ac:dyDescent="0.25">
      <c r="A50" s="89" t="s">
        <v>61</v>
      </c>
      <c r="B50" s="118" t="s">
        <v>80</v>
      </c>
      <c r="C50" s="93" t="s">
        <v>34</v>
      </c>
      <c r="D50" s="61" t="s">
        <v>0</v>
      </c>
      <c r="E50" s="46">
        <f t="shared" ref="E50:G50" si="14" xml:space="preserve"> E51+E52+E53+E54</f>
        <v>0</v>
      </c>
      <c r="F50" s="46">
        <f t="shared" si="14"/>
        <v>0</v>
      </c>
      <c r="G50" s="46">
        <f t="shared" si="14"/>
        <v>0</v>
      </c>
      <c r="H50" s="40">
        <f t="shared" ref="H50:H54" si="15">G50-F50</f>
        <v>0</v>
      </c>
      <c r="I50" s="57">
        <v>0</v>
      </c>
      <c r="J50" s="121"/>
    </row>
    <row r="51" spans="1:10" s="19" customFormat="1" ht="41.25" customHeight="1" x14ac:dyDescent="0.25">
      <c r="A51" s="89"/>
      <c r="B51" s="119"/>
      <c r="C51" s="93"/>
      <c r="D51" s="60" t="s">
        <v>1</v>
      </c>
      <c r="E51" s="47">
        <v>0</v>
      </c>
      <c r="F51" s="47">
        <v>0</v>
      </c>
      <c r="G51" s="47">
        <v>0</v>
      </c>
      <c r="H51" s="40">
        <f t="shared" si="15"/>
        <v>0</v>
      </c>
      <c r="I51" s="57">
        <v>0</v>
      </c>
      <c r="J51" s="122"/>
    </row>
    <row r="52" spans="1:10" s="19" customFormat="1" ht="41.25" customHeight="1" x14ac:dyDescent="0.25">
      <c r="A52" s="89"/>
      <c r="B52" s="119"/>
      <c r="C52" s="93"/>
      <c r="D52" s="60" t="s">
        <v>2</v>
      </c>
      <c r="E52" s="47">
        <v>0</v>
      </c>
      <c r="F52" s="20">
        <v>0</v>
      </c>
      <c r="G52" s="47">
        <v>0</v>
      </c>
      <c r="H52" s="40">
        <f t="shared" si="15"/>
        <v>0</v>
      </c>
      <c r="I52" s="57">
        <v>0</v>
      </c>
      <c r="J52" s="122"/>
    </row>
    <row r="53" spans="1:10" s="19" customFormat="1" ht="41.25" customHeight="1" x14ac:dyDescent="0.25">
      <c r="A53" s="89"/>
      <c r="B53" s="119"/>
      <c r="C53" s="93"/>
      <c r="D53" s="60" t="s">
        <v>3</v>
      </c>
      <c r="E53" s="47">
        <v>0</v>
      </c>
      <c r="F53" s="20">
        <v>0</v>
      </c>
      <c r="G53" s="47">
        <v>0</v>
      </c>
      <c r="H53" s="40">
        <f t="shared" si="15"/>
        <v>0</v>
      </c>
      <c r="I53" s="57">
        <v>0</v>
      </c>
      <c r="J53" s="122"/>
    </row>
    <row r="54" spans="1:10" s="19" customFormat="1" ht="40.5" customHeight="1" x14ac:dyDescent="0.25">
      <c r="A54" s="90"/>
      <c r="B54" s="120"/>
      <c r="C54" s="92"/>
      <c r="D54" s="59" t="s">
        <v>30</v>
      </c>
      <c r="E54" s="47">
        <v>0</v>
      </c>
      <c r="F54" s="47">
        <v>0</v>
      </c>
      <c r="G54" s="47">
        <v>0</v>
      </c>
      <c r="H54" s="40">
        <f t="shared" si="15"/>
        <v>0</v>
      </c>
      <c r="I54" s="57">
        <v>0</v>
      </c>
      <c r="J54" s="123"/>
    </row>
    <row r="55" spans="1:10" s="67" customFormat="1" ht="41.25" customHeight="1" x14ac:dyDescent="0.25">
      <c r="A55" s="94" t="s">
        <v>82</v>
      </c>
      <c r="B55" s="96" t="s">
        <v>84</v>
      </c>
      <c r="C55" s="99" t="s">
        <v>86</v>
      </c>
      <c r="D55" s="64" t="s">
        <v>0</v>
      </c>
      <c r="E55" s="46">
        <f t="shared" ref="E55:G55" si="16" xml:space="preserve"> E56+E57+E58+E59</f>
        <v>19524.100000000002</v>
      </c>
      <c r="F55" s="46">
        <f t="shared" si="16"/>
        <v>19524.100000000002</v>
      </c>
      <c r="G55" s="46">
        <f t="shared" si="16"/>
        <v>8467.9539999999997</v>
      </c>
      <c r="H55" s="65">
        <f t="shared" si="5"/>
        <v>-11056.146000000002</v>
      </c>
      <c r="I55" s="66">
        <v>0</v>
      </c>
      <c r="J55" s="115" t="s">
        <v>96</v>
      </c>
    </row>
    <row r="56" spans="1:10" s="67" customFormat="1" ht="41.25" customHeight="1" x14ac:dyDescent="0.25">
      <c r="A56" s="94"/>
      <c r="B56" s="97"/>
      <c r="C56" s="99"/>
      <c r="D56" s="73" t="s">
        <v>1</v>
      </c>
      <c r="E56" s="47">
        <v>0</v>
      </c>
      <c r="F56" s="47">
        <v>0</v>
      </c>
      <c r="G56" s="47">
        <v>0</v>
      </c>
      <c r="H56" s="65">
        <f t="shared" si="5"/>
        <v>0</v>
      </c>
      <c r="I56" s="66">
        <v>0</v>
      </c>
      <c r="J56" s="116"/>
    </row>
    <row r="57" spans="1:10" s="67" customFormat="1" ht="41.25" customHeight="1" x14ac:dyDescent="0.25">
      <c r="A57" s="94"/>
      <c r="B57" s="97"/>
      <c r="C57" s="99"/>
      <c r="D57" s="73" t="s">
        <v>2</v>
      </c>
      <c r="E57" s="47">
        <v>18157.400000000001</v>
      </c>
      <c r="F57" s="47">
        <v>18157.400000000001</v>
      </c>
      <c r="G57" s="47">
        <v>7875.1970000000001</v>
      </c>
      <c r="H57" s="65">
        <f t="shared" si="5"/>
        <v>-10282.203000000001</v>
      </c>
      <c r="I57" s="66">
        <v>0</v>
      </c>
      <c r="J57" s="116"/>
    </row>
    <row r="58" spans="1:10" s="67" customFormat="1" ht="41.25" customHeight="1" x14ac:dyDescent="0.25">
      <c r="A58" s="94"/>
      <c r="B58" s="97"/>
      <c r="C58" s="99"/>
      <c r="D58" s="73" t="s">
        <v>3</v>
      </c>
      <c r="E58" s="47">
        <v>1366.7</v>
      </c>
      <c r="F58" s="47">
        <v>1366.7</v>
      </c>
      <c r="G58" s="47">
        <v>592.75699999999995</v>
      </c>
      <c r="H58" s="65">
        <f t="shared" si="5"/>
        <v>-773.9430000000001</v>
      </c>
      <c r="I58" s="66">
        <v>0</v>
      </c>
      <c r="J58" s="116"/>
    </row>
    <row r="59" spans="1:10" s="67" customFormat="1" ht="40.5" customHeight="1" x14ac:dyDescent="0.25">
      <c r="A59" s="95"/>
      <c r="B59" s="98"/>
      <c r="C59" s="100"/>
      <c r="D59" s="73" t="s">
        <v>30</v>
      </c>
      <c r="E59" s="47">
        <v>0</v>
      </c>
      <c r="F59" s="47">
        <v>0</v>
      </c>
      <c r="G59" s="47">
        <v>0</v>
      </c>
      <c r="H59" s="65">
        <f t="shared" si="5"/>
        <v>0</v>
      </c>
      <c r="I59" s="66">
        <v>0</v>
      </c>
      <c r="J59" s="117"/>
    </row>
    <row r="60" spans="1:10" s="67" customFormat="1" ht="41.25" customHeight="1" x14ac:dyDescent="0.25">
      <c r="A60" s="94" t="s">
        <v>83</v>
      </c>
      <c r="B60" s="96" t="s">
        <v>85</v>
      </c>
      <c r="C60" s="99" t="s">
        <v>86</v>
      </c>
      <c r="D60" s="64" t="s">
        <v>0</v>
      </c>
      <c r="E60" s="46">
        <f t="shared" ref="E60:G60" si="17" xml:space="preserve"> E61+E62+E63+E64</f>
        <v>0</v>
      </c>
      <c r="F60" s="46">
        <f t="shared" si="17"/>
        <v>7455.0470000000005</v>
      </c>
      <c r="G60" s="46">
        <f t="shared" si="17"/>
        <v>1481.1890000000001</v>
      </c>
      <c r="H60" s="65">
        <f t="shared" ref="H60:H64" si="18">G60-F60</f>
        <v>-5973.8580000000002</v>
      </c>
      <c r="I60" s="66">
        <v>0</v>
      </c>
      <c r="J60" s="124" t="s">
        <v>99</v>
      </c>
    </row>
    <row r="61" spans="1:10" s="67" customFormat="1" ht="41.25" customHeight="1" x14ac:dyDescent="0.25">
      <c r="A61" s="94"/>
      <c r="B61" s="97"/>
      <c r="C61" s="99"/>
      <c r="D61" s="68" t="s">
        <v>1</v>
      </c>
      <c r="E61" s="47">
        <v>0</v>
      </c>
      <c r="F61" s="47">
        <v>0</v>
      </c>
      <c r="G61" s="47">
        <v>0</v>
      </c>
      <c r="H61" s="65">
        <f t="shared" si="18"/>
        <v>0</v>
      </c>
      <c r="I61" s="66">
        <v>0</v>
      </c>
      <c r="J61" s="122"/>
    </row>
    <row r="62" spans="1:10" s="67" customFormat="1" ht="41.25" customHeight="1" x14ac:dyDescent="0.25">
      <c r="A62" s="94"/>
      <c r="B62" s="97"/>
      <c r="C62" s="99"/>
      <c r="D62" s="68" t="s">
        <v>2</v>
      </c>
      <c r="E62" s="47">
        <v>0</v>
      </c>
      <c r="F62" s="47">
        <v>6933.1940000000004</v>
      </c>
      <c r="G62" s="47">
        <v>1377.5060000000001</v>
      </c>
      <c r="H62" s="65">
        <f t="shared" si="18"/>
        <v>-5555.6880000000001</v>
      </c>
      <c r="I62" s="66">
        <v>0</v>
      </c>
      <c r="J62" s="122"/>
    </row>
    <row r="63" spans="1:10" s="67" customFormat="1" ht="41.25" customHeight="1" x14ac:dyDescent="0.25">
      <c r="A63" s="94"/>
      <c r="B63" s="97"/>
      <c r="C63" s="99"/>
      <c r="D63" s="68" t="s">
        <v>3</v>
      </c>
      <c r="E63" s="47">
        <v>0</v>
      </c>
      <c r="F63" s="47">
        <v>521.85299999999995</v>
      </c>
      <c r="G63" s="47">
        <v>103.68300000000001</v>
      </c>
      <c r="H63" s="65">
        <f t="shared" si="18"/>
        <v>-418.16999999999996</v>
      </c>
      <c r="I63" s="66">
        <v>0</v>
      </c>
      <c r="J63" s="122"/>
    </row>
    <row r="64" spans="1:10" s="67" customFormat="1" ht="40.5" customHeight="1" x14ac:dyDescent="0.25">
      <c r="A64" s="95"/>
      <c r="B64" s="98"/>
      <c r="C64" s="100"/>
      <c r="D64" s="68" t="s">
        <v>30</v>
      </c>
      <c r="E64" s="47">
        <v>0</v>
      </c>
      <c r="F64" s="47">
        <v>0</v>
      </c>
      <c r="G64" s="47">
        <v>0</v>
      </c>
      <c r="H64" s="65">
        <f t="shared" si="18"/>
        <v>0</v>
      </c>
      <c r="I64" s="66">
        <v>0</v>
      </c>
      <c r="J64" s="123"/>
    </row>
    <row r="65" spans="1:13" s="16" customFormat="1" ht="37.5" customHeight="1" x14ac:dyDescent="0.25">
      <c r="A65" s="130" t="s">
        <v>25</v>
      </c>
      <c r="B65" s="91"/>
      <c r="C65" s="91"/>
      <c r="D65" s="7" t="s">
        <v>0</v>
      </c>
      <c r="E65" s="46">
        <f>E45+E40+E35+E60+E55+E60</f>
        <v>39524.100000000006</v>
      </c>
      <c r="F65" s="14">
        <f>F35+F40+F45+F50+F55+F60</f>
        <v>86343.247000000018</v>
      </c>
      <c r="G65" s="46">
        <f t="shared" ref="G65:H65" si="19">G45+G40+G35+G60+G55+G60</f>
        <v>11430.332</v>
      </c>
      <c r="H65" s="14">
        <f t="shared" si="19"/>
        <v>-82367.962</v>
      </c>
      <c r="I65" s="15">
        <f t="shared" si="13"/>
        <v>13.238246645971049</v>
      </c>
      <c r="J65" s="128"/>
      <c r="L65" s="23"/>
    </row>
    <row r="66" spans="1:13" s="19" customFormat="1" ht="37.5" customHeight="1" x14ac:dyDescent="0.25">
      <c r="A66" s="91"/>
      <c r="B66" s="91"/>
      <c r="C66" s="91"/>
      <c r="D66" s="8" t="s">
        <v>1</v>
      </c>
      <c r="E66" s="47">
        <f>E46+E41+E36</f>
        <v>0</v>
      </c>
      <c r="F66" s="47">
        <f>F46+F41+F36</f>
        <v>0</v>
      </c>
      <c r="G66" s="47">
        <f>G46+G41+G36</f>
        <v>0</v>
      </c>
      <c r="H66" s="18">
        <f>H46+H41+H36</f>
        <v>0</v>
      </c>
      <c r="I66" s="15">
        <v>0</v>
      </c>
      <c r="J66" s="125"/>
      <c r="L66" s="21" t="s">
        <v>23</v>
      </c>
    </row>
    <row r="67" spans="1:13" s="19" customFormat="1" ht="51" customHeight="1" x14ac:dyDescent="0.25">
      <c r="A67" s="91"/>
      <c r="B67" s="91"/>
      <c r="C67" s="91"/>
      <c r="D67" s="8" t="s">
        <v>2</v>
      </c>
      <c r="E67" s="47">
        <f t="shared" ref="E67:G68" si="20">E37+E42+E47+E52+E57+E62</f>
        <v>18157.400000000001</v>
      </c>
      <c r="F67" s="18">
        <f t="shared" si="20"/>
        <v>73875.994000000006</v>
      </c>
      <c r="G67" s="47">
        <f t="shared" si="20"/>
        <v>9252.7029999999995</v>
      </c>
      <c r="H67" s="18">
        <f t="shared" ref="H67" si="21">H47+H42+H37+H62+H57+H62</f>
        <v>-70178.979000000007</v>
      </c>
      <c r="I67" s="15">
        <f t="shared" si="13"/>
        <v>12.524640954408003</v>
      </c>
      <c r="J67" s="125"/>
      <c r="M67" s="182"/>
    </row>
    <row r="68" spans="1:13" s="19" customFormat="1" ht="35.25" customHeight="1" x14ac:dyDescent="0.25">
      <c r="A68" s="91"/>
      <c r="B68" s="91"/>
      <c r="C68" s="91"/>
      <c r="D68" s="8" t="s">
        <v>3</v>
      </c>
      <c r="E68" s="47">
        <f t="shared" si="20"/>
        <v>21366.7</v>
      </c>
      <c r="F68" s="47">
        <f t="shared" si="20"/>
        <v>12467.253000000001</v>
      </c>
      <c r="G68" s="47">
        <f t="shared" si="20"/>
        <v>696.43999999999994</v>
      </c>
      <c r="H68" s="47">
        <f t="shared" ref="H68" si="22">H48+H43+H38+H63+H58+H63</f>
        <v>-12188.983</v>
      </c>
      <c r="I68" s="15">
        <f t="shared" si="13"/>
        <v>5.586154383808525</v>
      </c>
      <c r="J68" s="125"/>
    </row>
    <row r="69" spans="1:13" s="19" customFormat="1" ht="40.5" customHeight="1" x14ac:dyDescent="0.25">
      <c r="A69" s="92"/>
      <c r="B69" s="92"/>
      <c r="C69" s="92"/>
      <c r="D69" s="8" t="s">
        <v>30</v>
      </c>
      <c r="E69" s="47">
        <f>E49+E44+E39</f>
        <v>0</v>
      </c>
      <c r="F69" s="47">
        <f>F49+F44+F39</f>
        <v>0</v>
      </c>
      <c r="G69" s="47">
        <f>G49+G44+G39</f>
        <v>0</v>
      </c>
      <c r="H69" s="18">
        <f>H49+H44+H39</f>
        <v>0</v>
      </c>
      <c r="I69" s="15">
        <v>0</v>
      </c>
      <c r="J69" s="85"/>
    </row>
    <row r="70" spans="1:13" s="19" customFormat="1" ht="40.5" customHeight="1" x14ac:dyDescent="0.25">
      <c r="A70" s="129" t="s">
        <v>64</v>
      </c>
      <c r="B70" s="129"/>
      <c r="C70" s="129"/>
      <c r="D70" s="129"/>
      <c r="E70" s="129"/>
      <c r="F70" s="129"/>
      <c r="G70" s="129"/>
      <c r="H70" s="129"/>
      <c r="I70" s="129"/>
      <c r="J70" s="129"/>
    </row>
    <row r="71" spans="1:13" s="16" customFormat="1" ht="31.5" customHeight="1" x14ac:dyDescent="0.25">
      <c r="A71" s="157" t="s">
        <v>13</v>
      </c>
      <c r="B71" s="104" t="s">
        <v>26</v>
      </c>
      <c r="C71" s="104" t="s">
        <v>34</v>
      </c>
      <c r="D71" s="7" t="s">
        <v>0</v>
      </c>
      <c r="E71" s="46">
        <f>E72+E73+E74</f>
        <v>602.5</v>
      </c>
      <c r="F71" s="46">
        <f>F72+F73+F74</f>
        <v>629.70000000000005</v>
      </c>
      <c r="G71" s="46">
        <f t="shared" ref="G71" si="23">G72+G73+G74</f>
        <v>0</v>
      </c>
      <c r="H71" s="40">
        <f t="shared" ref="H71:H75" si="24">G71-F71</f>
        <v>-629.70000000000005</v>
      </c>
      <c r="I71" s="15">
        <f t="shared" ref="I71:I73" si="25">G71/F71*100</f>
        <v>0</v>
      </c>
      <c r="J71" s="127" t="s">
        <v>102</v>
      </c>
    </row>
    <row r="72" spans="1:13" s="19" customFormat="1" ht="34.5" customHeight="1" x14ac:dyDescent="0.25">
      <c r="A72" s="157"/>
      <c r="B72" s="104"/>
      <c r="C72" s="104"/>
      <c r="D72" s="8" t="s">
        <v>1</v>
      </c>
      <c r="E72" s="47">
        <v>0</v>
      </c>
      <c r="F72" s="47">
        <v>0</v>
      </c>
      <c r="G72" s="47">
        <v>0</v>
      </c>
      <c r="H72" s="40">
        <f t="shared" si="24"/>
        <v>0</v>
      </c>
      <c r="I72" s="15">
        <v>0</v>
      </c>
      <c r="J72" s="87"/>
    </row>
    <row r="73" spans="1:13" s="19" customFormat="1" ht="50.25" customHeight="1" x14ac:dyDescent="0.25">
      <c r="A73" s="157"/>
      <c r="B73" s="104"/>
      <c r="C73" s="104"/>
      <c r="D73" s="8" t="s">
        <v>2</v>
      </c>
      <c r="E73" s="47">
        <v>602.5</v>
      </c>
      <c r="F73" s="47">
        <v>629.70000000000005</v>
      </c>
      <c r="G73" s="47">
        <v>0</v>
      </c>
      <c r="H73" s="40">
        <f t="shared" si="24"/>
        <v>-629.70000000000005</v>
      </c>
      <c r="I73" s="15">
        <f t="shared" si="25"/>
        <v>0</v>
      </c>
      <c r="J73" s="87"/>
    </row>
    <row r="74" spans="1:13" s="19" customFormat="1" ht="29.25" customHeight="1" x14ac:dyDescent="0.25">
      <c r="A74" s="157"/>
      <c r="B74" s="104"/>
      <c r="C74" s="104"/>
      <c r="D74" s="8" t="s">
        <v>3</v>
      </c>
      <c r="E74" s="47">
        <v>0</v>
      </c>
      <c r="F74" s="47">
        <v>0</v>
      </c>
      <c r="G74" s="47">
        <v>0</v>
      </c>
      <c r="H74" s="40">
        <f t="shared" si="24"/>
        <v>0</v>
      </c>
      <c r="I74" s="15">
        <v>0</v>
      </c>
      <c r="J74" s="87"/>
    </row>
    <row r="75" spans="1:13" s="19" customFormat="1" ht="33.75" customHeight="1" x14ac:dyDescent="0.25">
      <c r="A75" s="158"/>
      <c r="B75" s="105"/>
      <c r="C75" s="105"/>
      <c r="D75" s="8" t="s">
        <v>30</v>
      </c>
      <c r="E75" s="47">
        <v>0</v>
      </c>
      <c r="F75" s="47">
        <v>0</v>
      </c>
      <c r="G75" s="47">
        <v>0</v>
      </c>
      <c r="H75" s="40">
        <f t="shared" si="24"/>
        <v>0</v>
      </c>
      <c r="I75" s="15">
        <v>0</v>
      </c>
      <c r="J75" s="88"/>
    </row>
    <row r="76" spans="1:13" s="16" customFormat="1" ht="33" customHeight="1" x14ac:dyDescent="0.25">
      <c r="A76" s="157" t="s">
        <v>14</v>
      </c>
      <c r="B76" s="104" t="s">
        <v>62</v>
      </c>
      <c r="C76" s="104" t="s">
        <v>34</v>
      </c>
      <c r="D76" s="7" t="s">
        <v>0</v>
      </c>
      <c r="E76" s="46">
        <f t="shared" ref="E76" si="26">SUM(E77:E80)</f>
        <v>9431.9</v>
      </c>
      <c r="F76" s="46">
        <f t="shared" ref="F76:G76" si="27">SUM(F77:F80)</f>
        <v>11298.5838</v>
      </c>
      <c r="G76" s="46">
        <f t="shared" si="27"/>
        <v>6130.0823900000005</v>
      </c>
      <c r="H76" s="40">
        <f t="shared" ref="H76:H80" si="28">G76-F76</f>
        <v>-5168.5014099999999</v>
      </c>
      <c r="I76" s="15">
        <v>0</v>
      </c>
      <c r="J76" s="127" t="s">
        <v>98</v>
      </c>
    </row>
    <row r="77" spans="1:13" s="16" customFormat="1" ht="42.75" customHeight="1" x14ac:dyDescent="0.25">
      <c r="A77" s="157"/>
      <c r="B77" s="104"/>
      <c r="C77" s="104"/>
      <c r="D77" s="8" t="s">
        <v>18</v>
      </c>
      <c r="E77" s="47">
        <v>449.4</v>
      </c>
      <c r="F77" s="20">
        <v>538.28687000000002</v>
      </c>
      <c r="G77" s="47">
        <v>292.04924</v>
      </c>
      <c r="H77" s="40">
        <f t="shared" si="28"/>
        <v>-246.23763000000002</v>
      </c>
      <c r="I77" s="15">
        <v>0</v>
      </c>
      <c r="J77" s="87"/>
    </row>
    <row r="78" spans="1:13" s="19" customFormat="1" ht="40.5" customHeight="1" x14ac:dyDescent="0.25">
      <c r="A78" s="157"/>
      <c r="B78" s="104"/>
      <c r="C78" s="104"/>
      <c r="D78" s="8" t="s">
        <v>2</v>
      </c>
      <c r="E78" s="47">
        <v>8510.9</v>
      </c>
      <c r="F78" s="20">
        <v>10195.36774</v>
      </c>
      <c r="G78" s="20">
        <v>5531.5290000000005</v>
      </c>
      <c r="H78" s="40">
        <f t="shared" si="28"/>
        <v>-4663.8387399999992</v>
      </c>
      <c r="I78" s="15">
        <v>0</v>
      </c>
      <c r="J78" s="87"/>
    </row>
    <row r="79" spans="1:13" s="19" customFormat="1" ht="38.25" customHeight="1" x14ac:dyDescent="0.25">
      <c r="A79" s="157"/>
      <c r="B79" s="104"/>
      <c r="C79" s="104"/>
      <c r="D79" s="8" t="s">
        <v>3</v>
      </c>
      <c r="E79" s="47">
        <v>471.6</v>
      </c>
      <c r="F79" s="20">
        <v>564.92918999999995</v>
      </c>
      <c r="G79" s="47">
        <v>306.50414999999998</v>
      </c>
      <c r="H79" s="40">
        <f t="shared" si="28"/>
        <v>-258.42503999999997</v>
      </c>
      <c r="I79" s="15">
        <v>0</v>
      </c>
      <c r="J79" s="87"/>
    </row>
    <row r="80" spans="1:13" s="19" customFormat="1" ht="57" customHeight="1" x14ac:dyDescent="0.25">
      <c r="A80" s="158"/>
      <c r="B80" s="105"/>
      <c r="C80" s="105"/>
      <c r="D80" s="8" t="s">
        <v>30</v>
      </c>
      <c r="E80" s="47">
        <v>0</v>
      </c>
      <c r="F80" s="47">
        <v>0</v>
      </c>
      <c r="G80" s="47">
        <v>0</v>
      </c>
      <c r="H80" s="40">
        <f t="shared" si="28"/>
        <v>0</v>
      </c>
      <c r="I80" s="15">
        <v>0</v>
      </c>
      <c r="J80" s="88"/>
    </row>
    <row r="81" spans="1:10" s="16" customFormat="1" ht="33" customHeight="1" x14ac:dyDescent="0.25">
      <c r="A81" s="157" t="s">
        <v>21</v>
      </c>
      <c r="B81" s="104" t="s">
        <v>63</v>
      </c>
      <c r="C81" s="104" t="s">
        <v>35</v>
      </c>
      <c r="D81" s="7" t="s">
        <v>0</v>
      </c>
      <c r="E81" s="46">
        <f>E82+E83+E84</f>
        <v>37670.1</v>
      </c>
      <c r="F81" s="14">
        <f>F82+F83+F84</f>
        <v>38390.1</v>
      </c>
      <c r="G81" s="46">
        <f t="shared" ref="G81" si="29">G82+G83+G84</f>
        <v>15355.3</v>
      </c>
      <c r="H81" s="40">
        <f t="shared" ref="H81:H90" si="30">G81-F81</f>
        <v>-23034.799999999999</v>
      </c>
      <c r="I81" s="15">
        <f t="shared" ref="I81:I83" si="31">G81/F81*100</f>
        <v>39.998072419712372</v>
      </c>
      <c r="J81" s="127" t="s">
        <v>103</v>
      </c>
    </row>
    <row r="82" spans="1:10" s="19" customFormat="1" ht="36.75" customHeight="1" x14ac:dyDescent="0.25">
      <c r="A82" s="157"/>
      <c r="B82" s="104"/>
      <c r="C82" s="104"/>
      <c r="D82" s="8" t="s">
        <v>1</v>
      </c>
      <c r="E82" s="47">
        <v>5040</v>
      </c>
      <c r="F82" s="72">
        <v>5760</v>
      </c>
      <c r="G82" s="47">
        <v>0</v>
      </c>
      <c r="H82" s="40">
        <f t="shared" si="30"/>
        <v>-5760</v>
      </c>
      <c r="I82" s="15">
        <f t="shared" si="31"/>
        <v>0</v>
      </c>
      <c r="J82" s="87"/>
    </row>
    <row r="83" spans="1:10" s="19" customFormat="1" ht="53.25" customHeight="1" x14ac:dyDescent="0.25">
      <c r="A83" s="157"/>
      <c r="B83" s="104"/>
      <c r="C83" s="104"/>
      <c r="D83" s="8" t="s">
        <v>2</v>
      </c>
      <c r="E83" s="47">
        <v>32630.1</v>
      </c>
      <c r="F83" s="47">
        <v>32630.1</v>
      </c>
      <c r="G83" s="47">
        <v>15355.3</v>
      </c>
      <c r="H83" s="40">
        <f t="shared" si="30"/>
        <v>-17274.8</v>
      </c>
      <c r="I83" s="15">
        <f t="shared" si="31"/>
        <v>47.058697337734181</v>
      </c>
      <c r="J83" s="87"/>
    </row>
    <row r="84" spans="1:10" s="19" customFormat="1" ht="36" customHeight="1" x14ac:dyDescent="0.25">
      <c r="A84" s="157"/>
      <c r="B84" s="104"/>
      <c r="C84" s="104"/>
      <c r="D84" s="8" t="s">
        <v>3</v>
      </c>
      <c r="E84" s="47">
        <v>0</v>
      </c>
      <c r="F84" s="47">
        <v>0</v>
      </c>
      <c r="G84" s="47">
        <v>0</v>
      </c>
      <c r="H84" s="40">
        <f t="shared" si="30"/>
        <v>0</v>
      </c>
      <c r="I84" s="15">
        <v>0</v>
      </c>
      <c r="J84" s="87"/>
    </row>
    <row r="85" spans="1:10" s="19" customFormat="1" ht="41.25" customHeight="1" x14ac:dyDescent="0.25">
      <c r="A85" s="158"/>
      <c r="B85" s="105"/>
      <c r="C85" s="105"/>
      <c r="D85" s="8" t="s">
        <v>30</v>
      </c>
      <c r="E85" s="47">
        <v>0</v>
      </c>
      <c r="F85" s="47">
        <v>0</v>
      </c>
      <c r="G85" s="47">
        <v>0</v>
      </c>
      <c r="H85" s="40">
        <f t="shared" si="30"/>
        <v>0</v>
      </c>
      <c r="I85" s="15">
        <v>0</v>
      </c>
      <c r="J85" s="88"/>
    </row>
    <row r="86" spans="1:10" s="19" customFormat="1" ht="38.25" customHeight="1" x14ac:dyDescent="0.25">
      <c r="A86" s="157" t="s">
        <v>15</v>
      </c>
      <c r="B86" s="109" t="s">
        <v>89</v>
      </c>
      <c r="C86" s="104" t="s">
        <v>4</v>
      </c>
      <c r="D86" s="59" t="s">
        <v>0</v>
      </c>
      <c r="E86" s="46">
        <f>E87+E88+E89</f>
        <v>1064.9000000000001</v>
      </c>
      <c r="F86" s="46">
        <f>F87+F88+F89</f>
        <v>1064.9000000000001</v>
      </c>
      <c r="G86" s="46">
        <f t="shared" ref="G86" si="32">G87+G88+G89</f>
        <v>0</v>
      </c>
      <c r="H86" s="40">
        <f t="shared" si="30"/>
        <v>-1064.9000000000001</v>
      </c>
      <c r="I86" s="15">
        <f t="shared" ref="I86" si="33">G86/F86*100</f>
        <v>0</v>
      </c>
      <c r="J86" s="106" t="s">
        <v>87</v>
      </c>
    </row>
    <row r="87" spans="1:10" s="19" customFormat="1" ht="39" customHeight="1" x14ac:dyDescent="0.25">
      <c r="A87" s="157"/>
      <c r="B87" s="110"/>
      <c r="C87" s="104"/>
      <c r="D87" s="59" t="s">
        <v>1</v>
      </c>
      <c r="E87" s="47">
        <v>0</v>
      </c>
      <c r="F87" s="47">
        <v>0</v>
      </c>
      <c r="G87" s="47">
        <v>0</v>
      </c>
      <c r="H87" s="40">
        <f t="shared" si="30"/>
        <v>0</v>
      </c>
      <c r="I87" s="15">
        <v>0</v>
      </c>
      <c r="J87" s="107"/>
    </row>
    <row r="88" spans="1:10" s="19" customFormat="1" ht="50.25" customHeight="1" x14ac:dyDescent="0.25">
      <c r="A88" s="157"/>
      <c r="B88" s="110"/>
      <c r="C88" s="104"/>
      <c r="D88" s="59" t="s">
        <v>2</v>
      </c>
      <c r="E88" s="47">
        <v>0</v>
      </c>
      <c r="F88" s="47">
        <v>0</v>
      </c>
      <c r="G88" s="47">
        <v>0</v>
      </c>
      <c r="H88" s="40">
        <f t="shared" si="30"/>
        <v>0</v>
      </c>
      <c r="I88" s="15">
        <v>0</v>
      </c>
      <c r="J88" s="107"/>
    </row>
    <row r="89" spans="1:10" s="19" customFormat="1" ht="34.5" customHeight="1" x14ac:dyDescent="0.25">
      <c r="A89" s="157"/>
      <c r="B89" s="110"/>
      <c r="C89" s="104"/>
      <c r="D89" s="59" t="s">
        <v>3</v>
      </c>
      <c r="E89" s="47">
        <v>1064.9000000000001</v>
      </c>
      <c r="F89" s="47">
        <v>1064.9000000000001</v>
      </c>
      <c r="G89" s="47">
        <v>0</v>
      </c>
      <c r="H89" s="40">
        <f t="shared" si="30"/>
        <v>-1064.9000000000001</v>
      </c>
      <c r="I89" s="15">
        <f t="shared" ref="I89" si="34">G89/F89*100</f>
        <v>0</v>
      </c>
      <c r="J89" s="107"/>
    </row>
    <row r="90" spans="1:10" s="19" customFormat="1" ht="45.75" customHeight="1" x14ac:dyDescent="0.25">
      <c r="A90" s="158"/>
      <c r="B90" s="111"/>
      <c r="C90" s="105"/>
      <c r="D90" s="59" t="s">
        <v>30</v>
      </c>
      <c r="E90" s="47">
        <v>0</v>
      </c>
      <c r="F90" s="47">
        <v>0</v>
      </c>
      <c r="G90" s="47">
        <v>0</v>
      </c>
      <c r="H90" s="40">
        <f t="shared" si="30"/>
        <v>0</v>
      </c>
      <c r="I90" s="15">
        <v>0</v>
      </c>
      <c r="J90" s="108"/>
    </row>
    <row r="91" spans="1:10" s="19" customFormat="1" ht="38.25" customHeight="1" x14ac:dyDescent="0.25">
      <c r="A91" s="157" t="s">
        <v>15</v>
      </c>
      <c r="B91" s="112"/>
      <c r="C91" s="131" t="s">
        <v>86</v>
      </c>
      <c r="D91" s="73" t="s">
        <v>0</v>
      </c>
      <c r="E91" s="46">
        <f>E92+E93+E94</f>
        <v>2435.1</v>
      </c>
      <c r="F91" s="46">
        <f>F92+F93+F94</f>
        <v>2435.1</v>
      </c>
      <c r="G91" s="46">
        <f t="shared" ref="G91" si="35">G92+G93+G94</f>
        <v>0</v>
      </c>
      <c r="H91" s="65">
        <f t="shared" ref="H91:H95" si="36">G91-F91</f>
        <v>-2435.1</v>
      </c>
      <c r="I91" s="74">
        <f t="shared" ref="I91:I94" si="37">G91/F91*100</f>
        <v>0</v>
      </c>
      <c r="J91" s="106" t="s">
        <v>87</v>
      </c>
    </row>
    <row r="92" spans="1:10" s="19" customFormat="1" ht="39" customHeight="1" x14ac:dyDescent="0.25">
      <c r="A92" s="157"/>
      <c r="B92" s="112"/>
      <c r="C92" s="131"/>
      <c r="D92" s="73" t="s">
        <v>1</v>
      </c>
      <c r="E92" s="47">
        <v>0</v>
      </c>
      <c r="F92" s="47">
        <v>0</v>
      </c>
      <c r="G92" s="47">
        <v>0</v>
      </c>
      <c r="H92" s="65">
        <f t="shared" si="36"/>
        <v>0</v>
      </c>
      <c r="I92" s="74">
        <v>0</v>
      </c>
      <c r="J92" s="107"/>
    </row>
    <row r="93" spans="1:10" s="19" customFormat="1" ht="50.25" customHeight="1" x14ac:dyDescent="0.25">
      <c r="A93" s="157"/>
      <c r="B93" s="112"/>
      <c r="C93" s="131"/>
      <c r="D93" s="73" t="s">
        <v>2</v>
      </c>
      <c r="E93" s="47">
        <v>0</v>
      </c>
      <c r="F93" s="47">
        <v>0</v>
      </c>
      <c r="G93" s="47">
        <v>0</v>
      </c>
      <c r="H93" s="65">
        <f t="shared" si="36"/>
        <v>0</v>
      </c>
      <c r="I93" s="74">
        <v>0</v>
      </c>
      <c r="J93" s="107"/>
    </row>
    <row r="94" spans="1:10" s="19" customFormat="1" ht="34.5" customHeight="1" x14ac:dyDescent="0.25">
      <c r="A94" s="157"/>
      <c r="B94" s="112"/>
      <c r="C94" s="131"/>
      <c r="D94" s="73" t="s">
        <v>3</v>
      </c>
      <c r="E94" s="47">
        <v>2435.1</v>
      </c>
      <c r="F94" s="47">
        <v>2435.1</v>
      </c>
      <c r="G94" s="47">
        <v>0</v>
      </c>
      <c r="H94" s="65">
        <f t="shared" si="36"/>
        <v>-2435.1</v>
      </c>
      <c r="I94" s="74">
        <f t="shared" si="37"/>
        <v>0</v>
      </c>
      <c r="J94" s="107"/>
    </row>
    <row r="95" spans="1:10" s="19" customFormat="1" ht="45.75" customHeight="1" x14ac:dyDescent="0.25">
      <c r="A95" s="158"/>
      <c r="B95" s="113"/>
      <c r="C95" s="132"/>
      <c r="D95" s="73" t="s">
        <v>30</v>
      </c>
      <c r="E95" s="47">
        <v>0</v>
      </c>
      <c r="F95" s="47">
        <v>0</v>
      </c>
      <c r="G95" s="47">
        <v>0</v>
      </c>
      <c r="H95" s="65">
        <f t="shared" si="36"/>
        <v>0</v>
      </c>
      <c r="I95" s="74">
        <v>0</v>
      </c>
      <c r="J95" s="108"/>
    </row>
    <row r="96" spans="1:10" s="19" customFormat="1" ht="27.75" customHeight="1" x14ac:dyDescent="0.25">
      <c r="A96" s="157" t="s">
        <v>16</v>
      </c>
      <c r="B96" s="104" t="s">
        <v>27</v>
      </c>
      <c r="C96" s="104" t="s">
        <v>33</v>
      </c>
      <c r="D96" s="8" t="s">
        <v>0</v>
      </c>
      <c r="E96" s="46">
        <f t="shared" ref="E96" si="38">SUM(E98+E100)</f>
        <v>11.4</v>
      </c>
      <c r="F96" s="46">
        <f t="shared" ref="F96:G96" si="39">SUM(F98+F100)</f>
        <v>11.4</v>
      </c>
      <c r="G96" s="46">
        <f t="shared" si="39"/>
        <v>0</v>
      </c>
      <c r="H96" s="40">
        <f t="shared" ref="H96:H100" si="40">G96-F96</f>
        <v>-11.4</v>
      </c>
      <c r="I96" s="15">
        <f t="shared" ref="I96:I98" si="41">G96/F96*100</f>
        <v>0</v>
      </c>
      <c r="J96" s="127" t="s">
        <v>88</v>
      </c>
    </row>
    <row r="97" spans="1:14" s="19" customFormat="1" ht="42" customHeight="1" x14ac:dyDescent="0.25">
      <c r="A97" s="157"/>
      <c r="B97" s="104"/>
      <c r="C97" s="104"/>
      <c r="D97" s="8" t="s">
        <v>1</v>
      </c>
      <c r="E97" s="47">
        <v>0</v>
      </c>
      <c r="F97" s="47">
        <v>0</v>
      </c>
      <c r="G97" s="47">
        <v>0</v>
      </c>
      <c r="H97" s="40">
        <f t="shared" si="40"/>
        <v>0</v>
      </c>
      <c r="I97" s="15">
        <v>0</v>
      </c>
      <c r="J97" s="87"/>
    </row>
    <row r="98" spans="1:14" s="19" customFormat="1" ht="47.25" customHeight="1" x14ac:dyDescent="0.25">
      <c r="A98" s="157"/>
      <c r="B98" s="104"/>
      <c r="C98" s="104"/>
      <c r="D98" s="8" t="s">
        <v>2</v>
      </c>
      <c r="E98" s="47">
        <v>11.4</v>
      </c>
      <c r="F98" s="47">
        <v>11.4</v>
      </c>
      <c r="G98" s="47">
        <v>0</v>
      </c>
      <c r="H98" s="40">
        <f t="shared" si="40"/>
        <v>-11.4</v>
      </c>
      <c r="I98" s="15">
        <f t="shared" si="41"/>
        <v>0</v>
      </c>
      <c r="J98" s="87"/>
    </row>
    <row r="99" spans="1:14" s="19" customFormat="1" ht="33.75" customHeight="1" x14ac:dyDescent="0.25">
      <c r="A99" s="157"/>
      <c r="B99" s="104"/>
      <c r="C99" s="104"/>
      <c r="D99" s="8" t="s">
        <v>3</v>
      </c>
      <c r="E99" s="47">
        <v>0</v>
      </c>
      <c r="F99" s="47">
        <v>0</v>
      </c>
      <c r="G99" s="47">
        <v>0</v>
      </c>
      <c r="H99" s="40">
        <f t="shared" si="40"/>
        <v>0</v>
      </c>
      <c r="I99" s="15">
        <v>0</v>
      </c>
      <c r="J99" s="87"/>
    </row>
    <row r="100" spans="1:14" s="19" customFormat="1" ht="40.5" customHeight="1" x14ac:dyDescent="0.25">
      <c r="A100" s="158"/>
      <c r="B100" s="105"/>
      <c r="C100" s="105"/>
      <c r="D100" s="8" t="s">
        <v>30</v>
      </c>
      <c r="E100" s="47">
        <v>0</v>
      </c>
      <c r="F100" s="47">
        <v>0</v>
      </c>
      <c r="G100" s="47">
        <v>0</v>
      </c>
      <c r="H100" s="40">
        <f t="shared" si="40"/>
        <v>0</v>
      </c>
      <c r="I100" s="15">
        <v>0</v>
      </c>
      <c r="J100" s="88"/>
    </row>
    <row r="101" spans="1:14" s="16" customFormat="1" ht="40.5" customHeight="1" x14ac:dyDescent="0.25">
      <c r="A101" s="176" t="s">
        <v>31</v>
      </c>
      <c r="B101" s="177"/>
      <c r="C101" s="177"/>
      <c r="D101" s="7" t="s">
        <v>0</v>
      </c>
      <c r="E101" s="46">
        <f>SUM(E102:E105)</f>
        <v>51215.9</v>
      </c>
      <c r="F101" s="46">
        <f t="shared" ref="F101:G101" si="42">F96+F91+F81+F76+F71</f>
        <v>52764.883799999996</v>
      </c>
      <c r="G101" s="46">
        <f t="shared" si="42"/>
        <v>21485.382389999999</v>
      </c>
      <c r="H101" s="40">
        <f t="shared" ref="H101:H116" si="43">G101-F101</f>
        <v>-31279.501409999997</v>
      </c>
      <c r="I101" s="15">
        <f t="shared" ref="I101:I115" si="44">G101/F101*100</f>
        <v>40.719093538494633</v>
      </c>
      <c r="J101" s="86"/>
    </row>
    <row r="102" spans="1:14" s="19" customFormat="1" ht="50.25" customHeight="1" x14ac:dyDescent="0.25">
      <c r="A102" s="177"/>
      <c r="B102" s="177"/>
      <c r="C102" s="177"/>
      <c r="D102" s="8" t="s">
        <v>1</v>
      </c>
      <c r="E102" s="47">
        <f t="shared" ref="E102:G104" si="45">E72+E77+E82+E87+E92+E97</f>
        <v>5489.4</v>
      </c>
      <c r="F102" s="18">
        <f t="shared" si="45"/>
        <v>6298.2868699999999</v>
      </c>
      <c r="G102" s="18">
        <f t="shared" si="45"/>
        <v>292.04924</v>
      </c>
      <c r="H102" s="18">
        <f t="shared" ref="H102" si="46">H72+H77+H82+H87+H92+H97</f>
        <v>-6006.2376299999996</v>
      </c>
      <c r="I102" s="15">
        <f t="shared" si="44"/>
        <v>4.6369631302614831</v>
      </c>
      <c r="J102" s="87"/>
    </row>
    <row r="103" spans="1:14" s="19" customFormat="1" ht="63.75" customHeight="1" x14ac:dyDescent="0.25">
      <c r="A103" s="177"/>
      <c r="B103" s="177"/>
      <c r="C103" s="177"/>
      <c r="D103" s="8" t="s">
        <v>2</v>
      </c>
      <c r="E103" s="47">
        <f t="shared" si="45"/>
        <v>41754.9</v>
      </c>
      <c r="F103" s="18">
        <f t="shared" si="45"/>
        <v>43466.567739999999</v>
      </c>
      <c r="G103" s="18">
        <f t="shared" si="45"/>
        <v>20886.828999999998</v>
      </c>
      <c r="H103" s="18">
        <f t="shared" ref="H103" si="47">H73+H78+H83+H88+H93+H98</f>
        <v>-22579.738740000001</v>
      </c>
      <c r="I103" s="15">
        <f t="shared" si="44"/>
        <v>48.052630069475086</v>
      </c>
      <c r="J103" s="87"/>
    </row>
    <row r="104" spans="1:14" s="19" customFormat="1" ht="45.75" customHeight="1" x14ac:dyDescent="0.25">
      <c r="A104" s="177"/>
      <c r="B104" s="177"/>
      <c r="C104" s="177"/>
      <c r="D104" s="8" t="s">
        <v>3</v>
      </c>
      <c r="E104" s="47">
        <f t="shared" si="45"/>
        <v>3971.6</v>
      </c>
      <c r="F104" s="18">
        <f>F74+F79+F84+F89+F94+F99</f>
        <v>4064.9291899999998</v>
      </c>
      <c r="G104" s="18">
        <f>G74+G79+G84+G89+G94+G99</f>
        <v>306.50414999999998</v>
      </c>
      <c r="H104" s="18">
        <f t="shared" ref="H104" si="48">H74+H79+H84+H94+H99</f>
        <v>-2693.52504</v>
      </c>
      <c r="I104" s="15">
        <f t="shared" si="44"/>
        <v>7.5402088369465545</v>
      </c>
      <c r="J104" s="87"/>
    </row>
    <row r="105" spans="1:14" s="19" customFormat="1" ht="44.25" customHeight="1" x14ac:dyDescent="0.25">
      <c r="A105" s="90"/>
      <c r="B105" s="90"/>
      <c r="C105" s="90"/>
      <c r="D105" s="8" t="s">
        <v>30</v>
      </c>
      <c r="E105" s="47">
        <f>E100+E95+E85+E80+E75</f>
        <v>0</v>
      </c>
      <c r="F105" s="47">
        <f t="shared" ref="F105:G105" si="49">F100+F95+F85+F80+F75</f>
        <v>0</v>
      </c>
      <c r="G105" s="47">
        <f t="shared" si="49"/>
        <v>0</v>
      </c>
      <c r="H105" s="40">
        <f t="shared" si="43"/>
        <v>0</v>
      </c>
      <c r="I105" s="15">
        <v>0</v>
      </c>
      <c r="J105" s="88"/>
    </row>
    <row r="106" spans="1:14" s="10" customFormat="1" ht="39" customHeight="1" x14ac:dyDescent="0.25">
      <c r="A106" s="133" t="s">
        <v>7</v>
      </c>
      <c r="B106" s="133"/>
      <c r="C106" s="133"/>
      <c r="D106" s="7" t="s">
        <v>0</v>
      </c>
      <c r="E106" s="46">
        <f>SUM(E107:E110)</f>
        <v>90740</v>
      </c>
      <c r="F106" s="46">
        <f>SUM(F107:F110)</f>
        <v>140173.03080000001</v>
      </c>
      <c r="G106" s="46">
        <f>SUM(G107:G110)</f>
        <v>31434.525389999999</v>
      </c>
      <c r="H106" s="40">
        <f t="shared" si="43"/>
        <v>-108738.50541000001</v>
      </c>
      <c r="I106" s="15">
        <f t="shared" si="44"/>
        <v>22.425515957382007</v>
      </c>
      <c r="J106" s="86"/>
      <c r="K106" s="24" t="s">
        <v>23</v>
      </c>
      <c r="L106" s="24" t="s">
        <v>23</v>
      </c>
      <c r="M106" s="24" t="s">
        <v>23</v>
      </c>
      <c r="N106" s="24" t="s">
        <v>23</v>
      </c>
    </row>
    <row r="107" spans="1:14" s="10" customFormat="1" ht="48.75" customHeight="1" x14ac:dyDescent="0.25">
      <c r="A107" s="133"/>
      <c r="B107" s="133"/>
      <c r="C107" s="133"/>
      <c r="D107" s="22" t="s">
        <v>1</v>
      </c>
      <c r="E107" s="46">
        <f>E102+E66+E30</f>
        <v>5489.4</v>
      </c>
      <c r="F107" s="46">
        <f t="shared" ref="F107:G108" si="50">F102+F66+F30</f>
        <v>6298.2868699999999</v>
      </c>
      <c r="G107" s="46">
        <f t="shared" si="50"/>
        <v>292.04924</v>
      </c>
      <c r="H107" s="40">
        <f t="shared" si="43"/>
        <v>-6006.2376299999996</v>
      </c>
      <c r="I107" s="15">
        <f t="shared" si="44"/>
        <v>4.6369631302614831</v>
      </c>
      <c r="J107" s="87"/>
      <c r="K107" s="178"/>
      <c r="L107" s="179"/>
      <c r="M107" s="179"/>
      <c r="N107" s="24"/>
    </row>
    <row r="108" spans="1:14" s="10" customFormat="1" ht="57" customHeight="1" x14ac:dyDescent="0.25">
      <c r="A108" s="133"/>
      <c r="B108" s="133"/>
      <c r="C108" s="133"/>
      <c r="D108" s="7" t="s">
        <v>2</v>
      </c>
      <c r="E108" s="46">
        <f>E103+E67+E31</f>
        <v>59912.3</v>
      </c>
      <c r="F108" s="46">
        <f t="shared" ref="F108" si="51">F103+F67+F31</f>
        <v>117342.56174</v>
      </c>
      <c r="G108" s="46">
        <f t="shared" si="50"/>
        <v>30139.531999999999</v>
      </c>
      <c r="H108" s="40">
        <f t="shared" si="43"/>
        <v>-87203.029739999998</v>
      </c>
      <c r="I108" s="15">
        <f t="shared" si="44"/>
        <v>25.685080974098049</v>
      </c>
      <c r="J108" s="87"/>
      <c r="K108" s="178"/>
      <c r="L108" s="178"/>
      <c r="M108" s="179"/>
    </row>
    <row r="109" spans="1:14" s="10" customFormat="1" ht="46.5" customHeight="1" x14ac:dyDescent="0.25">
      <c r="A109" s="133"/>
      <c r="B109" s="133"/>
      <c r="C109" s="133"/>
      <c r="D109" s="7" t="s">
        <v>3</v>
      </c>
      <c r="E109" s="46">
        <f>E104+E68+E32</f>
        <v>25338.3</v>
      </c>
      <c r="F109" s="46">
        <f>F104+F68+F32</f>
        <v>16532.18219</v>
      </c>
      <c r="G109" s="46">
        <f>G104+G68+G32</f>
        <v>1002.9441499999999</v>
      </c>
      <c r="H109" s="14">
        <f t="shared" ref="H109:I109" si="52">H104+H68+H32</f>
        <v>-14882.508040000001</v>
      </c>
      <c r="I109" s="14">
        <f t="shared" si="52"/>
        <v>13.12636322075508</v>
      </c>
      <c r="J109" s="87"/>
      <c r="K109" s="178"/>
      <c r="L109" s="179"/>
      <c r="M109" s="179"/>
    </row>
    <row r="110" spans="1:14" s="10" customFormat="1" ht="50.25" customHeight="1" x14ac:dyDescent="0.25">
      <c r="A110" s="92"/>
      <c r="B110" s="92"/>
      <c r="C110" s="92"/>
      <c r="D110" s="7" t="s">
        <v>30</v>
      </c>
      <c r="E110" s="46">
        <f>E105+E69+E33</f>
        <v>0</v>
      </c>
      <c r="F110" s="46">
        <f>F105+F69+F33</f>
        <v>0</v>
      </c>
      <c r="G110" s="46">
        <f>G105+G69+G33</f>
        <v>0</v>
      </c>
      <c r="H110" s="40">
        <f t="shared" si="43"/>
        <v>0</v>
      </c>
      <c r="I110" s="15">
        <v>0</v>
      </c>
      <c r="J110" s="88"/>
      <c r="K110" s="179"/>
      <c r="L110" s="179"/>
      <c r="M110" s="179"/>
    </row>
    <row r="111" spans="1:14" s="10" customFormat="1" ht="35.25" customHeight="1" x14ac:dyDescent="0.25">
      <c r="A111" s="114" t="s">
        <v>90</v>
      </c>
      <c r="B111" s="102"/>
      <c r="C111" s="102"/>
      <c r="D111" s="102"/>
      <c r="E111" s="102"/>
      <c r="F111" s="102"/>
      <c r="G111" s="102"/>
      <c r="H111" s="102"/>
      <c r="I111" s="102"/>
      <c r="J111" s="103"/>
    </row>
    <row r="112" spans="1:14" s="10" customFormat="1" ht="28.5" customHeight="1" x14ac:dyDescent="0.25">
      <c r="A112" s="133" t="s">
        <v>9</v>
      </c>
      <c r="B112" s="92"/>
      <c r="C112" s="92"/>
      <c r="D112" s="8" t="s">
        <v>0</v>
      </c>
      <c r="E112" s="46">
        <f>E115+E114+E113</f>
        <v>77194.2</v>
      </c>
      <c r="F112" s="14">
        <f t="shared" ref="F112:G112" si="53">F115+F114+F113</f>
        <v>124733.34700000001</v>
      </c>
      <c r="G112" s="14">
        <f t="shared" si="53"/>
        <v>25304.442999999996</v>
      </c>
      <c r="H112" s="40">
        <f t="shared" si="43"/>
        <v>-99428.90400000001</v>
      </c>
      <c r="I112" s="15">
        <f t="shared" si="44"/>
        <v>20.286830754248896</v>
      </c>
      <c r="J112" s="127"/>
      <c r="K112" s="24" t="s">
        <v>23</v>
      </c>
    </row>
    <row r="113" spans="1:10" s="10" customFormat="1" ht="38.25" customHeight="1" x14ac:dyDescent="0.25">
      <c r="A113" s="133"/>
      <c r="B113" s="92"/>
      <c r="C113" s="92"/>
      <c r="D113" s="17" t="s">
        <v>1</v>
      </c>
      <c r="E113" s="47">
        <f>E46+E51+E56+E61+E82</f>
        <v>5040</v>
      </c>
      <c r="F113" s="18">
        <f t="shared" ref="F113:G113" si="54">F46+F51+F56+F61+F82</f>
        <v>5760</v>
      </c>
      <c r="G113" s="18">
        <f t="shared" si="54"/>
        <v>0</v>
      </c>
      <c r="H113" s="75">
        <f t="shared" si="43"/>
        <v>-5760</v>
      </c>
      <c r="I113" s="15">
        <f t="shared" si="44"/>
        <v>0</v>
      </c>
      <c r="J113" s="87"/>
    </row>
    <row r="114" spans="1:10" s="10" customFormat="1" ht="36" customHeight="1" x14ac:dyDescent="0.25">
      <c r="A114" s="92"/>
      <c r="B114" s="92"/>
      <c r="C114" s="92"/>
      <c r="D114" s="8" t="s">
        <v>2</v>
      </c>
      <c r="E114" s="47">
        <f>E47+E52+E57+E62+E83</f>
        <v>50787.5</v>
      </c>
      <c r="F114" s="18">
        <f t="shared" ref="F114:G114" si="55">F47+F52+F57+F62+F83</f>
        <v>106506.09400000001</v>
      </c>
      <c r="G114" s="18">
        <f t="shared" si="55"/>
        <v>24608.002999999997</v>
      </c>
      <c r="H114" s="75">
        <f t="shared" si="43"/>
        <v>-81898.091000000015</v>
      </c>
      <c r="I114" s="15">
        <f t="shared" si="44"/>
        <v>23.104784032357806</v>
      </c>
      <c r="J114" s="87"/>
    </row>
    <row r="115" spans="1:10" s="10" customFormat="1" ht="33.75" customHeight="1" x14ac:dyDescent="0.25">
      <c r="A115" s="92"/>
      <c r="B115" s="92"/>
      <c r="C115" s="92"/>
      <c r="D115" s="8" t="s">
        <v>3</v>
      </c>
      <c r="E115" s="47">
        <f>E48+E53+E58+E63+E84</f>
        <v>21366.7</v>
      </c>
      <c r="F115" s="18">
        <f t="shared" ref="F115:G115" si="56">F48+F53+F58+F63+F84</f>
        <v>12467.253000000001</v>
      </c>
      <c r="G115" s="18">
        <f t="shared" si="56"/>
        <v>696.43999999999994</v>
      </c>
      <c r="H115" s="75">
        <f t="shared" si="43"/>
        <v>-11770.813</v>
      </c>
      <c r="I115" s="15">
        <f t="shared" si="44"/>
        <v>5.586154383808525</v>
      </c>
      <c r="J115" s="87"/>
    </row>
    <row r="116" spans="1:10" s="10" customFormat="1" ht="59.25" customHeight="1" x14ac:dyDescent="0.25">
      <c r="A116" s="92"/>
      <c r="B116" s="92"/>
      <c r="C116" s="92"/>
      <c r="D116" s="8" t="s">
        <v>10</v>
      </c>
      <c r="E116" s="47">
        <v>0</v>
      </c>
      <c r="F116" s="47">
        <v>0</v>
      </c>
      <c r="G116" s="47">
        <v>0</v>
      </c>
      <c r="H116" s="40">
        <f t="shared" si="43"/>
        <v>0</v>
      </c>
      <c r="I116" s="15">
        <v>0</v>
      </c>
      <c r="J116" s="88"/>
    </row>
    <row r="117" spans="1:10" s="10" customFormat="1" ht="49.5" customHeight="1" x14ac:dyDescent="0.25">
      <c r="A117" s="93" t="s">
        <v>36</v>
      </c>
      <c r="B117" s="92"/>
      <c r="C117" s="92"/>
      <c r="D117" s="7" t="s">
        <v>0</v>
      </c>
      <c r="E117" s="46">
        <f>SUM(E118:E121)</f>
        <v>13545.800000000001</v>
      </c>
      <c r="F117" s="14">
        <f>SUM(F118:F121)</f>
        <v>15439.683799999992</v>
      </c>
      <c r="G117" s="14">
        <f t="shared" ref="G117:H117" si="57">SUM(G118:G121)</f>
        <v>6130.0823900000023</v>
      </c>
      <c r="H117" s="14">
        <f t="shared" si="57"/>
        <v>-8244.7014099999978</v>
      </c>
      <c r="I117" s="15">
        <f t="shared" ref="I117:I150" si="58">G117/F117*100</f>
        <v>39.703419250075612</v>
      </c>
      <c r="J117" s="86"/>
    </row>
    <row r="118" spans="1:10" s="10" customFormat="1" ht="52.5" customHeight="1" x14ac:dyDescent="0.25">
      <c r="A118" s="93"/>
      <c r="B118" s="92"/>
      <c r="C118" s="92"/>
      <c r="D118" s="22" t="s">
        <v>1</v>
      </c>
      <c r="E118" s="47">
        <f t="shared" ref="E118:G120" si="59">E107-E113</f>
        <v>449.39999999999964</v>
      </c>
      <c r="F118" s="18">
        <f t="shared" si="59"/>
        <v>538.28686999999991</v>
      </c>
      <c r="G118" s="18">
        <f t="shared" si="59"/>
        <v>292.04924</v>
      </c>
      <c r="H118" s="18">
        <f>H25+H72+H77+H97</f>
        <v>-246.23763000000002</v>
      </c>
      <c r="I118" s="15">
        <f t="shared" si="58"/>
        <v>54.255315571787968</v>
      </c>
      <c r="J118" s="87"/>
    </row>
    <row r="119" spans="1:10" s="10" customFormat="1" ht="72.75" customHeight="1" x14ac:dyDescent="0.25">
      <c r="A119" s="92"/>
      <c r="B119" s="92"/>
      <c r="C119" s="92"/>
      <c r="D119" s="7" t="s">
        <v>2</v>
      </c>
      <c r="E119" s="47">
        <f t="shared" si="59"/>
        <v>9124.8000000000029</v>
      </c>
      <c r="F119" s="18">
        <f t="shared" si="59"/>
        <v>10836.467739999993</v>
      </c>
      <c r="G119" s="18">
        <f t="shared" si="59"/>
        <v>5531.5290000000023</v>
      </c>
      <c r="H119" s="18">
        <f>H31+H73+H78+H98</f>
        <v>-5304.9387399999987</v>
      </c>
      <c r="I119" s="15">
        <f t="shared" si="58"/>
        <v>51.04549870602029</v>
      </c>
      <c r="J119" s="87"/>
    </row>
    <row r="120" spans="1:10" s="10" customFormat="1" ht="54.75" customHeight="1" x14ac:dyDescent="0.25">
      <c r="A120" s="92"/>
      <c r="B120" s="92"/>
      <c r="C120" s="92"/>
      <c r="D120" s="7" t="s">
        <v>3</v>
      </c>
      <c r="E120" s="47">
        <f t="shared" si="59"/>
        <v>3971.5999999999985</v>
      </c>
      <c r="F120" s="18">
        <f t="shared" si="59"/>
        <v>4064.9291899999989</v>
      </c>
      <c r="G120" s="18">
        <f t="shared" si="59"/>
        <v>306.50414999999998</v>
      </c>
      <c r="H120" s="18">
        <f>H32+H74+H79+H94+H99</f>
        <v>-2693.52504</v>
      </c>
      <c r="I120" s="15">
        <f t="shared" si="58"/>
        <v>7.5402088369465563</v>
      </c>
      <c r="J120" s="87"/>
    </row>
    <row r="121" spans="1:10" s="10" customFormat="1" ht="64.5" customHeight="1" x14ac:dyDescent="0.25">
      <c r="A121" s="92"/>
      <c r="B121" s="92"/>
      <c r="C121" s="92"/>
      <c r="D121" s="7" t="s">
        <v>10</v>
      </c>
      <c r="E121" s="46">
        <f>E75+E80+E100</f>
        <v>0</v>
      </c>
      <c r="F121" s="14">
        <f>F75+F80+F100</f>
        <v>0</v>
      </c>
      <c r="G121" s="46">
        <v>0</v>
      </c>
      <c r="H121" s="40">
        <f t="shared" ref="H121:H152" si="60">G121-F121</f>
        <v>0</v>
      </c>
      <c r="I121" s="15">
        <v>0</v>
      </c>
      <c r="J121" s="88"/>
    </row>
    <row r="122" spans="1:10" s="10" customFormat="1" ht="35.25" customHeight="1" x14ac:dyDescent="0.25">
      <c r="A122" s="101" t="s">
        <v>90</v>
      </c>
      <c r="B122" s="102"/>
      <c r="C122" s="102"/>
      <c r="D122" s="102"/>
      <c r="E122" s="102"/>
      <c r="F122" s="102"/>
      <c r="G122" s="102"/>
      <c r="H122" s="102"/>
      <c r="I122" s="102"/>
      <c r="J122" s="103"/>
    </row>
    <row r="123" spans="1:10" s="10" customFormat="1" ht="49.5" customHeight="1" x14ac:dyDescent="0.25">
      <c r="A123" s="93" t="s">
        <v>91</v>
      </c>
      <c r="B123" s="92"/>
      <c r="C123" s="92"/>
      <c r="D123" s="63" t="s">
        <v>0</v>
      </c>
      <c r="E123" s="46">
        <v>0</v>
      </c>
      <c r="F123" s="14">
        <v>0</v>
      </c>
      <c r="G123" s="46">
        <v>0</v>
      </c>
      <c r="H123" s="40">
        <v>0</v>
      </c>
      <c r="I123" s="15">
        <v>0</v>
      </c>
      <c r="J123" s="86"/>
    </row>
    <row r="124" spans="1:10" s="10" customFormat="1" ht="52.5" customHeight="1" x14ac:dyDescent="0.25">
      <c r="A124" s="93"/>
      <c r="B124" s="92"/>
      <c r="C124" s="92"/>
      <c r="D124" s="62" t="s">
        <v>1</v>
      </c>
      <c r="E124" s="46">
        <v>0</v>
      </c>
      <c r="F124" s="14">
        <v>0</v>
      </c>
      <c r="G124" s="46">
        <v>0</v>
      </c>
      <c r="H124" s="40">
        <v>0</v>
      </c>
      <c r="I124" s="15">
        <v>0</v>
      </c>
      <c r="J124" s="87"/>
    </row>
    <row r="125" spans="1:10" s="10" customFormat="1" ht="72.75" customHeight="1" x14ac:dyDescent="0.25">
      <c r="A125" s="92"/>
      <c r="B125" s="92"/>
      <c r="C125" s="92"/>
      <c r="D125" s="63" t="s">
        <v>2</v>
      </c>
      <c r="E125" s="46">
        <v>0</v>
      </c>
      <c r="F125" s="14">
        <v>0</v>
      </c>
      <c r="G125" s="46">
        <v>0</v>
      </c>
      <c r="H125" s="40">
        <v>0</v>
      </c>
      <c r="I125" s="15">
        <v>0</v>
      </c>
      <c r="J125" s="87"/>
    </row>
    <row r="126" spans="1:10" s="10" customFormat="1" ht="54.75" customHeight="1" x14ac:dyDescent="0.25">
      <c r="A126" s="92"/>
      <c r="B126" s="92"/>
      <c r="C126" s="92"/>
      <c r="D126" s="63" t="s">
        <v>3</v>
      </c>
      <c r="E126" s="46">
        <v>0</v>
      </c>
      <c r="F126" s="14">
        <v>0</v>
      </c>
      <c r="G126" s="46">
        <v>0</v>
      </c>
      <c r="H126" s="40">
        <v>0</v>
      </c>
      <c r="I126" s="15">
        <v>0</v>
      </c>
      <c r="J126" s="87"/>
    </row>
    <row r="127" spans="1:10" s="10" customFormat="1" ht="64.5" customHeight="1" x14ac:dyDescent="0.25">
      <c r="A127" s="92"/>
      <c r="B127" s="92"/>
      <c r="C127" s="92"/>
      <c r="D127" s="63" t="s">
        <v>10</v>
      </c>
      <c r="E127" s="46">
        <v>0</v>
      </c>
      <c r="F127" s="14">
        <v>0</v>
      </c>
      <c r="G127" s="46">
        <v>0</v>
      </c>
      <c r="H127" s="40">
        <v>0</v>
      </c>
      <c r="I127" s="15">
        <v>0</v>
      </c>
      <c r="J127" s="88"/>
    </row>
    <row r="128" spans="1:10" s="10" customFormat="1" ht="49.5" customHeight="1" x14ac:dyDescent="0.25">
      <c r="A128" s="93" t="s">
        <v>92</v>
      </c>
      <c r="B128" s="92"/>
      <c r="C128" s="92"/>
      <c r="D128" s="63" t="s">
        <v>0</v>
      </c>
      <c r="E128" s="46">
        <f>SUM(E129:E132)</f>
        <v>90740</v>
      </c>
      <c r="F128" s="14">
        <f>SUM(F129:F132)</f>
        <v>140173.03080000001</v>
      </c>
      <c r="G128" s="14">
        <f t="shared" ref="G128:H128" si="61">SUM(G129:G132)</f>
        <v>31434.525389999999</v>
      </c>
      <c r="H128" s="14">
        <f t="shared" si="61"/>
        <v>-108091.77541</v>
      </c>
      <c r="I128" s="15">
        <f t="shared" ref="I128:I131" si="62">G128/F128*100</f>
        <v>22.425515957382007</v>
      </c>
      <c r="J128" s="86"/>
    </row>
    <row r="129" spans="1:10" s="10" customFormat="1" ht="52.5" customHeight="1" x14ac:dyDescent="0.25">
      <c r="A129" s="93"/>
      <c r="B129" s="92"/>
      <c r="C129" s="92"/>
      <c r="D129" s="62" t="s">
        <v>1</v>
      </c>
      <c r="E129" s="47">
        <f>E107</f>
        <v>5489.4</v>
      </c>
      <c r="F129" s="18">
        <f t="shared" ref="F129:H129" si="63">F107</f>
        <v>6298.2868699999999</v>
      </c>
      <c r="G129" s="18">
        <f t="shared" si="63"/>
        <v>292.04924</v>
      </c>
      <c r="H129" s="18">
        <f t="shared" si="63"/>
        <v>-6006.2376299999996</v>
      </c>
      <c r="I129" s="15">
        <f t="shared" si="62"/>
        <v>4.6369631302614831</v>
      </c>
      <c r="J129" s="87"/>
    </row>
    <row r="130" spans="1:10" s="10" customFormat="1" ht="72.75" customHeight="1" x14ac:dyDescent="0.25">
      <c r="A130" s="92"/>
      <c r="B130" s="92"/>
      <c r="C130" s="92"/>
      <c r="D130" s="63" t="s">
        <v>2</v>
      </c>
      <c r="E130" s="47">
        <f>E108</f>
        <v>59912.3</v>
      </c>
      <c r="F130" s="18">
        <f t="shared" ref="F130:H130" si="64">F108</f>
        <v>117342.56174</v>
      </c>
      <c r="G130" s="18">
        <f t="shared" si="64"/>
        <v>30139.531999999999</v>
      </c>
      <c r="H130" s="18">
        <f t="shared" si="64"/>
        <v>-87203.029739999998</v>
      </c>
      <c r="I130" s="15">
        <f t="shared" si="62"/>
        <v>25.685080974098049</v>
      </c>
      <c r="J130" s="87"/>
    </row>
    <row r="131" spans="1:10" s="10" customFormat="1" ht="54.75" customHeight="1" x14ac:dyDescent="0.25">
      <c r="A131" s="92"/>
      <c r="B131" s="92"/>
      <c r="C131" s="92"/>
      <c r="D131" s="63" t="s">
        <v>3</v>
      </c>
      <c r="E131" s="47">
        <f>E109</f>
        <v>25338.3</v>
      </c>
      <c r="F131" s="18">
        <f t="shared" ref="F131:H131" si="65">F109</f>
        <v>16532.18219</v>
      </c>
      <c r="G131" s="18">
        <f t="shared" si="65"/>
        <v>1002.9441499999999</v>
      </c>
      <c r="H131" s="18">
        <f t="shared" si="65"/>
        <v>-14882.508040000001</v>
      </c>
      <c r="I131" s="15">
        <f t="shared" si="62"/>
        <v>6.0666168475124937</v>
      </c>
      <c r="J131" s="87"/>
    </row>
    <row r="132" spans="1:10" s="10" customFormat="1" ht="64.5" customHeight="1" x14ac:dyDescent="0.25">
      <c r="A132" s="92"/>
      <c r="B132" s="92"/>
      <c r="C132" s="92"/>
      <c r="D132" s="63" t="s">
        <v>10</v>
      </c>
      <c r="E132" s="46">
        <f>E85+E90+E110</f>
        <v>0</v>
      </c>
      <c r="F132" s="14">
        <f>F85+F90+F110</f>
        <v>0</v>
      </c>
      <c r="G132" s="46">
        <v>0</v>
      </c>
      <c r="H132" s="40">
        <f t="shared" ref="H132" si="66">G132-F132</f>
        <v>0</v>
      </c>
      <c r="I132" s="15">
        <v>0</v>
      </c>
      <c r="J132" s="88"/>
    </row>
    <row r="133" spans="1:10" s="10" customFormat="1" ht="50.25" customHeight="1" x14ac:dyDescent="0.25">
      <c r="A133" s="77" t="s">
        <v>70</v>
      </c>
      <c r="B133" s="78"/>
      <c r="C133" s="83" t="s">
        <v>34</v>
      </c>
      <c r="D133" s="7" t="s">
        <v>0</v>
      </c>
      <c r="E133" s="46">
        <f>SUM(E134:E137)</f>
        <v>30034.399999999998</v>
      </c>
      <c r="F133" s="46">
        <f>SUM(F134:F137)</f>
        <v>78747.430799999987</v>
      </c>
      <c r="G133" s="46">
        <f t="shared" ref="G133" si="67">SUM(G134:G137)</f>
        <v>7611.2713900000008</v>
      </c>
      <c r="H133" s="40">
        <f t="shared" si="60"/>
        <v>-71136.159409999993</v>
      </c>
      <c r="I133" s="15">
        <f t="shared" si="58"/>
        <v>9.6654218590709906</v>
      </c>
      <c r="J133" s="86"/>
    </row>
    <row r="134" spans="1:10" s="19" customFormat="1" ht="51" customHeight="1" x14ac:dyDescent="0.25">
      <c r="A134" s="79"/>
      <c r="B134" s="80"/>
      <c r="C134" s="84"/>
      <c r="D134" s="17" t="s">
        <v>1</v>
      </c>
      <c r="E134" s="47">
        <f>E46+E72+E77</f>
        <v>449.4</v>
      </c>
      <c r="F134" s="47">
        <f>F46+F72+F77</f>
        <v>538.28687000000002</v>
      </c>
      <c r="G134" s="47">
        <f>G46+G72+G77</f>
        <v>292.04924</v>
      </c>
      <c r="H134" s="75">
        <f t="shared" si="60"/>
        <v>-246.23763000000002</v>
      </c>
      <c r="I134" s="15">
        <f t="shared" si="58"/>
        <v>54.255315571787953</v>
      </c>
      <c r="J134" s="87"/>
    </row>
    <row r="135" spans="1:10" s="19" customFormat="1" ht="63.75" customHeight="1" x14ac:dyDescent="0.25">
      <c r="A135" s="79"/>
      <c r="B135" s="80"/>
      <c r="C135" s="84"/>
      <c r="D135" s="8" t="s">
        <v>2</v>
      </c>
      <c r="E135" s="47">
        <f t="shared" ref="E135:H136" si="68">E78+E73+E47+E62</f>
        <v>9113.4</v>
      </c>
      <c r="F135" s="47">
        <f t="shared" si="68"/>
        <v>66543.661739999996</v>
      </c>
      <c r="G135" s="47">
        <f t="shared" si="68"/>
        <v>6909.0350000000008</v>
      </c>
      <c r="H135" s="20">
        <f t="shared" si="68"/>
        <v>-59634.62674</v>
      </c>
      <c r="I135" s="15">
        <f t="shared" si="58"/>
        <v>10.38270936606261</v>
      </c>
      <c r="J135" s="87"/>
    </row>
    <row r="136" spans="1:10" s="19" customFormat="1" ht="62.25" customHeight="1" x14ac:dyDescent="0.25">
      <c r="A136" s="79"/>
      <c r="B136" s="80"/>
      <c r="C136" s="84"/>
      <c r="D136" s="8" t="s">
        <v>3</v>
      </c>
      <c r="E136" s="47">
        <f t="shared" si="68"/>
        <v>20471.599999999999</v>
      </c>
      <c r="F136" s="47">
        <f t="shared" si="68"/>
        <v>11665.482190000001</v>
      </c>
      <c r="G136" s="47">
        <f t="shared" si="68"/>
        <v>410.18714999999997</v>
      </c>
      <c r="H136" s="20">
        <f t="shared" si="68"/>
        <v>-11255.295040000001</v>
      </c>
      <c r="I136" s="15">
        <f t="shared" si="58"/>
        <v>3.5162468496297965</v>
      </c>
      <c r="J136" s="87"/>
    </row>
    <row r="137" spans="1:10" s="19" customFormat="1" ht="68.25" customHeight="1" x14ac:dyDescent="0.25">
      <c r="A137" s="81"/>
      <c r="B137" s="82"/>
      <c r="C137" s="85"/>
      <c r="D137" s="8" t="s">
        <v>10</v>
      </c>
      <c r="E137" s="47">
        <f>E100+E85+E80+E75+E49</f>
        <v>0</v>
      </c>
      <c r="F137" s="47">
        <f>F100+F85+F80+F75+F49</f>
        <v>0</v>
      </c>
      <c r="G137" s="47">
        <f>G100+G85+G80+G75+G49</f>
        <v>0</v>
      </c>
      <c r="H137" s="40">
        <f t="shared" si="60"/>
        <v>0</v>
      </c>
      <c r="I137" s="15">
        <v>0</v>
      </c>
      <c r="J137" s="88"/>
    </row>
    <row r="138" spans="1:10" s="16" customFormat="1" ht="41.25" customHeight="1" x14ac:dyDescent="0.25">
      <c r="A138" s="77" t="s">
        <v>69</v>
      </c>
      <c r="B138" s="78"/>
      <c r="C138" s="83" t="s">
        <v>4</v>
      </c>
      <c r="D138" s="7" t="s">
        <v>0</v>
      </c>
      <c r="E138" s="46">
        <f>SUM(E139:E142)</f>
        <v>1064.9000000000001</v>
      </c>
      <c r="F138" s="46">
        <f>SUM(F139:F142)</f>
        <v>1064.9000000000001</v>
      </c>
      <c r="G138" s="46">
        <f t="shared" ref="G138" si="69">SUM(G139:G142)</f>
        <v>0</v>
      </c>
      <c r="H138" s="40">
        <f t="shared" si="60"/>
        <v>-1064.9000000000001</v>
      </c>
      <c r="I138" s="15">
        <f t="shared" si="58"/>
        <v>0</v>
      </c>
      <c r="J138" s="86"/>
    </row>
    <row r="139" spans="1:10" s="16" customFormat="1" ht="57.75" customHeight="1" x14ac:dyDescent="0.25">
      <c r="A139" s="79"/>
      <c r="B139" s="80"/>
      <c r="C139" s="84"/>
      <c r="D139" s="17" t="s">
        <v>1</v>
      </c>
      <c r="E139" s="46">
        <f>E15+E20+E92</f>
        <v>0</v>
      </c>
      <c r="F139" s="46">
        <f>F15+F20+F92</f>
        <v>0</v>
      </c>
      <c r="G139" s="46">
        <f>G15+G20+G92</f>
        <v>0</v>
      </c>
      <c r="H139" s="40">
        <f t="shared" si="60"/>
        <v>0</v>
      </c>
      <c r="I139" s="15">
        <v>0</v>
      </c>
      <c r="J139" s="87"/>
    </row>
    <row r="140" spans="1:10" s="19" customFormat="1" ht="60" customHeight="1" x14ac:dyDescent="0.25">
      <c r="A140" s="79"/>
      <c r="B140" s="80"/>
      <c r="C140" s="84"/>
      <c r="D140" s="8" t="s">
        <v>2</v>
      </c>
      <c r="E140" s="47">
        <f t="shared" ref="E140:G140" si="70">E93+E42+E37+E31</f>
        <v>0</v>
      </c>
      <c r="F140" s="47">
        <f t="shared" si="70"/>
        <v>0</v>
      </c>
      <c r="G140" s="47">
        <f t="shared" si="70"/>
        <v>0</v>
      </c>
      <c r="H140" s="40">
        <f t="shared" si="60"/>
        <v>0</v>
      </c>
      <c r="I140" s="15">
        <v>0</v>
      </c>
      <c r="J140" s="87"/>
    </row>
    <row r="141" spans="1:10" s="19" customFormat="1" ht="48" customHeight="1" x14ac:dyDescent="0.25">
      <c r="A141" s="79"/>
      <c r="B141" s="80"/>
      <c r="C141" s="84"/>
      <c r="D141" s="8" t="s">
        <v>3</v>
      </c>
      <c r="E141" s="47">
        <f>E89+E43+E38+E32</f>
        <v>1064.9000000000001</v>
      </c>
      <c r="F141" s="18">
        <f t="shared" ref="F141:H141" si="71">F89+F43+F38+F32</f>
        <v>1064.9000000000001</v>
      </c>
      <c r="G141" s="18">
        <f t="shared" si="71"/>
        <v>0</v>
      </c>
      <c r="H141" s="18">
        <f t="shared" si="71"/>
        <v>-1064.9000000000001</v>
      </c>
      <c r="I141" s="15">
        <f t="shared" si="58"/>
        <v>0</v>
      </c>
      <c r="J141" s="87"/>
    </row>
    <row r="142" spans="1:10" s="19" customFormat="1" ht="53.25" customHeight="1" x14ac:dyDescent="0.25">
      <c r="A142" s="81"/>
      <c r="B142" s="82"/>
      <c r="C142" s="85"/>
      <c r="D142" s="8" t="s">
        <v>10</v>
      </c>
      <c r="E142" s="47">
        <v>0</v>
      </c>
      <c r="F142" s="47">
        <v>0</v>
      </c>
      <c r="G142" s="47">
        <v>0</v>
      </c>
      <c r="H142" s="40">
        <f t="shared" si="60"/>
        <v>0</v>
      </c>
      <c r="I142" s="15">
        <v>0</v>
      </c>
      <c r="J142" s="88"/>
    </row>
    <row r="143" spans="1:10" s="10" customFormat="1" ht="28.5" customHeight="1" x14ac:dyDescent="0.25">
      <c r="A143" s="77" t="s">
        <v>68</v>
      </c>
      <c r="B143" s="78"/>
      <c r="C143" s="83" t="s">
        <v>35</v>
      </c>
      <c r="D143" s="7" t="s">
        <v>0</v>
      </c>
      <c r="E143" s="46">
        <f t="shared" ref="E143:G146" si="72">E81</f>
        <v>37670.1</v>
      </c>
      <c r="F143" s="46">
        <f t="shared" si="72"/>
        <v>38390.1</v>
      </c>
      <c r="G143" s="46">
        <f t="shared" si="72"/>
        <v>15355.3</v>
      </c>
      <c r="H143" s="40">
        <f t="shared" si="60"/>
        <v>-23034.799999999999</v>
      </c>
      <c r="I143" s="15">
        <f t="shared" si="58"/>
        <v>39.998072419712372</v>
      </c>
      <c r="J143" s="86"/>
    </row>
    <row r="144" spans="1:10" s="19" customFormat="1" ht="42" customHeight="1" x14ac:dyDescent="0.25">
      <c r="A144" s="79"/>
      <c r="B144" s="80"/>
      <c r="C144" s="84"/>
      <c r="D144" s="17" t="s">
        <v>1</v>
      </c>
      <c r="E144" s="47">
        <f t="shared" si="72"/>
        <v>5040</v>
      </c>
      <c r="F144" s="47">
        <f t="shared" si="72"/>
        <v>5760</v>
      </c>
      <c r="G144" s="47">
        <f t="shared" si="72"/>
        <v>0</v>
      </c>
      <c r="H144" s="40">
        <f t="shared" si="60"/>
        <v>-5760</v>
      </c>
      <c r="I144" s="15">
        <f t="shared" si="58"/>
        <v>0</v>
      </c>
      <c r="J144" s="87"/>
    </row>
    <row r="145" spans="1:10" s="19" customFormat="1" ht="68.25" customHeight="1" x14ac:dyDescent="0.25">
      <c r="A145" s="79"/>
      <c r="B145" s="80"/>
      <c r="C145" s="84"/>
      <c r="D145" s="8" t="s">
        <v>2</v>
      </c>
      <c r="E145" s="47">
        <f t="shared" si="72"/>
        <v>32630.1</v>
      </c>
      <c r="F145" s="47">
        <f t="shared" si="72"/>
        <v>32630.1</v>
      </c>
      <c r="G145" s="47">
        <f t="shared" si="72"/>
        <v>15355.3</v>
      </c>
      <c r="H145" s="40">
        <f t="shared" si="60"/>
        <v>-17274.8</v>
      </c>
      <c r="I145" s="15">
        <f t="shared" si="58"/>
        <v>47.058697337734181</v>
      </c>
      <c r="J145" s="87"/>
    </row>
    <row r="146" spans="1:10" s="19" customFormat="1" ht="35.25" customHeight="1" x14ac:dyDescent="0.25">
      <c r="A146" s="79"/>
      <c r="B146" s="80"/>
      <c r="C146" s="84"/>
      <c r="D146" s="8" t="s">
        <v>3</v>
      </c>
      <c r="E146" s="47">
        <f t="shared" si="72"/>
        <v>0</v>
      </c>
      <c r="F146" s="47">
        <f t="shared" si="72"/>
        <v>0</v>
      </c>
      <c r="G146" s="47">
        <f t="shared" si="72"/>
        <v>0</v>
      </c>
      <c r="H146" s="40">
        <f t="shared" si="60"/>
        <v>0</v>
      </c>
      <c r="I146" s="15">
        <v>0</v>
      </c>
      <c r="J146" s="87"/>
    </row>
    <row r="147" spans="1:10" s="19" customFormat="1" ht="51" customHeight="1" x14ac:dyDescent="0.25">
      <c r="A147" s="81"/>
      <c r="B147" s="82"/>
      <c r="C147" s="85"/>
      <c r="D147" s="8" t="s">
        <v>10</v>
      </c>
      <c r="E147" s="47">
        <v>0</v>
      </c>
      <c r="F147" s="47">
        <v>0</v>
      </c>
      <c r="G147" s="47">
        <v>0</v>
      </c>
      <c r="H147" s="40">
        <f t="shared" si="60"/>
        <v>0</v>
      </c>
      <c r="I147" s="15">
        <v>0</v>
      </c>
      <c r="J147" s="88"/>
    </row>
    <row r="148" spans="1:10" s="19" customFormat="1" ht="51" customHeight="1" x14ac:dyDescent="0.25">
      <c r="A148" s="170" t="s">
        <v>67</v>
      </c>
      <c r="B148" s="171"/>
      <c r="C148" s="167" t="s">
        <v>33</v>
      </c>
      <c r="D148" s="7" t="s">
        <v>0</v>
      </c>
      <c r="E148" s="46">
        <f t="shared" ref="E148" si="73">SUM(E149:E152)</f>
        <v>11.4</v>
      </c>
      <c r="F148" s="46">
        <f t="shared" ref="F148:G148" si="74">SUM(F149:F152)</f>
        <v>11.4</v>
      </c>
      <c r="G148" s="46">
        <f t="shared" si="74"/>
        <v>0</v>
      </c>
      <c r="H148" s="40">
        <f t="shared" si="60"/>
        <v>-11.4</v>
      </c>
      <c r="I148" s="15">
        <f t="shared" si="58"/>
        <v>0</v>
      </c>
      <c r="J148" s="160"/>
    </row>
    <row r="149" spans="1:10" s="19" customFormat="1" ht="51" customHeight="1" x14ac:dyDescent="0.25">
      <c r="A149" s="172"/>
      <c r="B149" s="173"/>
      <c r="C149" s="168"/>
      <c r="D149" s="17" t="s">
        <v>1</v>
      </c>
      <c r="E149" s="47">
        <v>0</v>
      </c>
      <c r="F149" s="47">
        <v>0</v>
      </c>
      <c r="G149" s="47">
        <v>0</v>
      </c>
      <c r="H149" s="40">
        <f t="shared" si="60"/>
        <v>0</v>
      </c>
      <c r="I149" s="15">
        <v>0</v>
      </c>
      <c r="J149" s="87"/>
    </row>
    <row r="150" spans="1:10" s="19" customFormat="1" ht="69.75" customHeight="1" x14ac:dyDescent="0.25">
      <c r="A150" s="172"/>
      <c r="B150" s="173"/>
      <c r="C150" s="168"/>
      <c r="D150" s="8" t="s">
        <v>2</v>
      </c>
      <c r="E150" s="47">
        <f t="shared" ref="E150" si="75">E98</f>
        <v>11.4</v>
      </c>
      <c r="F150" s="47">
        <f t="shared" ref="F150:G150" si="76">F98</f>
        <v>11.4</v>
      </c>
      <c r="G150" s="47">
        <f t="shared" si="76"/>
        <v>0</v>
      </c>
      <c r="H150" s="75">
        <f t="shared" si="60"/>
        <v>-11.4</v>
      </c>
      <c r="I150" s="15">
        <f t="shared" si="58"/>
        <v>0</v>
      </c>
      <c r="J150" s="87"/>
    </row>
    <row r="151" spans="1:10" s="19" customFormat="1" ht="39.75" customHeight="1" x14ac:dyDescent="0.25">
      <c r="A151" s="172"/>
      <c r="B151" s="173"/>
      <c r="C151" s="168"/>
      <c r="D151" s="8" t="s">
        <v>3</v>
      </c>
      <c r="E151" s="47">
        <v>0</v>
      </c>
      <c r="F151" s="47">
        <v>0</v>
      </c>
      <c r="G151" s="47">
        <v>0</v>
      </c>
      <c r="H151" s="40">
        <f t="shared" si="60"/>
        <v>0</v>
      </c>
      <c r="I151" s="15">
        <v>0</v>
      </c>
      <c r="J151" s="87"/>
    </row>
    <row r="152" spans="1:10" s="19" customFormat="1" ht="48.75" customHeight="1" x14ac:dyDescent="0.25">
      <c r="A152" s="174"/>
      <c r="B152" s="175"/>
      <c r="C152" s="169"/>
      <c r="D152" s="8" t="s">
        <v>10</v>
      </c>
      <c r="E152" s="47">
        <v>0</v>
      </c>
      <c r="F152" s="47">
        <v>0</v>
      </c>
      <c r="G152" s="47">
        <v>0</v>
      </c>
      <c r="H152" s="40">
        <f t="shared" si="60"/>
        <v>0</v>
      </c>
      <c r="I152" s="15">
        <v>0</v>
      </c>
      <c r="J152" s="88"/>
    </row>
    <row r="153" spans="1:10" s="16" customFormat="1" ht="41.25" customHeight="1" x14ac:dyDescent="0.25">
      <c r="A153" s="77" t="s">
        <v>93</v>
      </c>
      <c r="B153" s="78"/>
      <c r="C153" s="83" t="s">
        <v>86</v>
      </c>
      <c r="D153" s="71" t="s">
        <v>0</v>
      </c>
      <c r="E153" s="46">
        <f>SUM(E154:E157)</f>
        <v>21959.200000000001</v>
      </c>
      <c r="F153" s="46">
        <f>SUM(F154:F157)</f>
        <v>21959.200000000001</v>
      </c>
      <c r="G153" s="46">
        <f t="shared" ref="G153" si="77">SUM(G154:G157)</f>
        <v>8760.00324</v>
      </c>
      <c r="H153" s="40">
        <f t="shared" ref="H153:H154" si="78">G153-F153</f>
        <v>-13199.196760000001</v>
      </c>
      <c r="I153" s="15">
        <f t="shared" ref="I153:I156" si="79">G153/F153*100</f>
        <v>39.892178403584829</v>
      </c>
      <c r="J153" s="86"/>
    </row>
    <row r="154" spans="1:10" s="16" customFormat="1" ht="57.75" customHeight="1" x14ac:dyDescent="0.25">
      <c r="A154" s="79"/>
      <c r="B154" s="80"/>
      <c r="C154" s="84"/>
      <c r="D154" s="69" t="s">
        <v>1</v>
      </c>
      <c r="E154" s="46">
        <v>0</v>
      </c>
      <c r="F154" s="46">
        <v>0</v>
      </c>
      <c r="G154" s="181">
        <f>G30+G35+G107</f>
        <v>292.04924</v>
      </c>
      <c r="H154" s="75">
        <f t="shared" si="78"/>
        <v>292.04924</v>
      </c>
      <c r="I154" s="15">
        <v>0</v>
      </c>
      <c r="J154" s="87"/>
    </row>
    <row r="155" spans="1:10" s="19" customFormat="1" ht="60" customHeight="1" x14ac:dyDescent="0.25">
      <c r="A155" s="79"/>
      <c r="B155" s="80"/>
      <c r="C155" s="84"/>
      <c r="D155" s="70" t="s">
        <v>2</v>
      </c>
      <c r="E155" s="47">
        <f>E57</f>
        <v>18157.400000000001</v>
      </c>
      <c r="F155" s="18">
        <f t="shared" ref="F155:H155" si="80">F57</f>
        <v>18157.400000000001</v>
      </c>
      <c r="G155" s="18">
        <f t="shared" si="80"/>
        <v>7875.1970000000001</v>
      </c>
      <c r="H155" s="18">
        <f t="shared" si="80"/>
        <v>-10282.203000000001</v>
      </c>
      <c r="I155" s="15">
        <v>0</v>
      </c>
      <c r="J155" s="87"/>
    </row>
    <row r="156" spans="1:10" s="19" customFormat="1" ht="48" customHeight="1" x14ac:dyDescent="0.25">
      <c r="A156" s="79"/>
      <c r="B156" s="80"/>
      <c r="C156" s="84"/>
      <c r="D156" s="70" t="s">
        <v>3</v>
      </c>
      <c r="E156" s="47">
        <f>E94+E58</f>
        <v>3801.8</v>
      </c>
      <c r="F156" s="18">
        <f>F94+F58</f>
        <v>3801.8</v>
      </c>
      <c r="G156" s="18">
        <f t="shared" ref="G156:H156" si="81">G94+G58</f>
        <v>592.75699999999995</v>
      </c>
      <c r="H156" s="18">
        <f t="shared" si="81"/>
        <v>-3209.0430000000001</v>
      </c>
      <c r="I156" s="15">
        <f t="shared" si="79"/>
        <v>15.591482981745486</v>
      </c>
      <c r="J156" s="87"/>
    </row>
    <row r="157" spans="1:10" s="19" customFormat="1" ht="53.25" customHeight="1" x14ac:dyDescent="0.25">
      <c r="A157" s="81"/>
      <c r="B157" s="82"/>
      <c r="C157" s="85"/>
      <c r="D157" s="70" t="s">
        <v>10</v>
      </c>
      <c r="E157" s="47">
        <v>0</v>
      </c>
      <c r="F157" s="47">
        <v>0</v>
      </c>
      <c r="G157" s="47">
        <v>0</v>
      </c>
      <c r="H157" s="40">
        <f t="shared" ref="H157" si="82">G157-F157</f>
        <v>0</v>
      </c>
      <c r="I157" s="15">
        <v>0</v>
      </c>
      <c r="J157" s="88"/>
    </row>
    <row r="158" spans="1:10" ht="15" customHeight="1" x14ac:dyDescent="0.25">
      <c r="C158" s="9"/>
      <c r="E158" s="76">
        <f>SUM(E133+E138+E143+E148+E153)</f>
        <v>90739.999999999985</v>
      </c>
      <c r="F158" s="4">
        <f>SUM(F133+F138+F143+F148+F153)</f>
        <v>140173.03079999998</v>
      </c>
      <c r="G158" s="180">
        <f>SUM(G133+G138+G143+G148+G153)</f>
        <v>31726.574630000003</v>
      </c>
    </row>
    <row r="159" spans="1:10" x14ac:dyDescent="0.25">
      <c r="E159" s="76"/>
    </row>
    <row r="160" spans="1:10" s="25" customFormat="1" ht="30" customHeight="1" x14ac:dyDescent="0.3">
      <c r="A160" s="159" t="s">
        <v>51</v>
      </c>
      <c r="B160" s="159"/>
      <c r="C160" s="29" t="s">
        <v>52</v>
      </c>
      <c r="D160" s="30"/>
      <c r="E160" s="53"/>
      <c r="F160" s="50" t="s">
        <v>53</v>
      </c>
      <c r="G160" s="48"/>
      <c r="H160" s="41"/>
      <c r="I160" s="27"/>
      <c r="J160" s="38" t="s">
        <v>54</v>
      </c>
    </row>
    <row r="161" spans="1:10" s="28" customFormat="1" ht="15.75" x14ac:dyDescent="0.25">
      <c r="A161" s="148" t="s">
        <v>59</v>
      </c>
      <c r="B161" s="148"/>
      <c r="C161" s="148"/>
      <c r="D161" s="148"/>
      <c r="E161" s="148"/>
      <c r="F161" s="148"/>
      <c r="G161" s="148"/>
      <c r="H161" s="148"/>
      <c r="I161" s="148"/>
      <c r="J161" s="149"/>
    </row>
    <row r="162" spans="1:10" s="26" customFormat="1" ht="22.5" customHeight="1" x14ac:dyDescent="0.25">
      <c r="A162" s="32" t="s">
        <v>55</v>
      </c>
      <c r="B162" s="32"/>
      <c r="C162" s="32"/>
      <c r="D162" s="32"/>
      <c r="E162" s="51"/>
      <c r="F162" s="51"/>
      <c r="G162" s="49"/>
      <c r="H162" s="42"/>
      <c r="I162" s="32"/>
    </row>
    <row r="163" spans="1:10" s="25" customFormat="1" ht="50.25" customHeight="1" x14ac:dyDescent="0.3">
      <c r="A163" s="159" t="s">
        <v>56</v>
      </c>
      <c r="B163" s="159"/>
      <c r="C163" s="33" t="s">
        <v>71</v>
      </c>
      <c r="D163" s="34"/>
      <c r="E163" s="53"/>
      <c r="F163" s="52" t="s">
        <v>100</v>
      </c>
      <c r="G163" s="48"/>
      <c r="H163" s="41"/>
      <c r="I163" s="27"/>
      <c r="J163" s="38" t="s">
        <v>57</v>
      </c>
    </row>
    <row r="164" spans="1:10" s="28" customFormat="1" ht="15.75" x14ac:dyDescent="0.25">
      <c r="A164" s="148" t="s">
        <v>60</v>
      </c>
      <c r="B164" s="148"/>
      <c r="C164" s="148"/>
      <c r="D164" s="148"/>
      <c r="E164" s="148"/>
      <c r="F164" s="148"/>
      <c r="G164" s="148"/>
      <c r="H164" s="148"/>
      <c r="I164" s="148"/>
      <c r="J164" s="149"/>
    </row>
    <row r="165" spans="1:10" s="25" customFormat="1" ht="18.75" x14ac:dyDescent="0.3">
      <c r="A165" s="32" t="s">
        <v>58</v>
      </c>
      <c r="B165" s="31"/>
      <c r="C165" s="31"/>
      <c r="D165" s="35"/>
      <c r="E165" s="53"/>
      <c r="F165" s="53"/>
      <c r="G165" s="48"/>
      <c r="H165" s="43"/>
      <c r="I165" s="31"/>
    </row>
    <row r="166" spans="1:10" s="25" customFormat="1" ht="18.75" x14ac:dyDescent="0.3">
      <c r="A166" s="36" t="s">
        <v>101</v>
      </c>
      <c r="B166" s="31"/>
      <c r="C166" s="31"/>
      <c r="D166" s="37"/>
      <c r="E166" s="53"/>
      <c r="F166" s="53"/>
      <c r="G166" s="48"/>
      <c r="H166" s="43"/>
      <c r="I166" s="31"/>
    </row>
  </sheetData>
  <mergeCells count="120">
    <mergeCell ref="E4:G4"/>
    <mergeCell ref="E5:G5"/>
    <mergeCell ref="E6:H6"/>
    <mergeCell ref="E7:G7"/>
    <mergeCell ref="C148:C152"/>
    <mergeCell ref="A148:B152"/>
    <mergeCell ref="C71:C75"/>
    <mergeCell ref="A76:A80"/>
    <mergeCell ref="J138:J142"/>
    <mergeCell ref="J106:J110"/>
    <mergeCell ref="A117:C121"/>
    <mergeCell ref="A112:C116"/>
    <mergeCell ref="A96:A100"/>
    <mergeCell ref="B96:B100"/>
    <mergeCell ref="C96:C100"/>
    <mergeCell ref="A101:C105"/>
    <mergeCell ref="C76:C80"/>
    <mergeCell ref="A81:A85"/>
    <mergeCell ref="A71:A75"/>
    <mergeCell ref="B71:B75"/>
    <mergeCell ref="A86:A90"/>
    <mergeCell ref="A123:C127"/>
    <mergeCell ref="J123:J127"/>
    <mergeCell ref="A128:C132"/>
    <mergeCell ref="J128:J132"/>
    <mergeCell ref="A143:B147"/>
    <mergeCell ref="C143:C147"/>
    <mergeCell ref="C138:C142"/>
    <mergeCell ref="A164:J164"/>
    <mergeCell ref="A1:J1"/>
    <mergeCell ref="A2:J2"/>
    <mergeCell ref="A3:J3"/>
    <mergeCell ref="B5:C5"/>
    <mergeCell ref="B4:C4"/>
    <mergeCell ref="B6:D6"/>
    <mergeCell ref="B7:C7"/>
    <mergeCell ref="J117:J121"/>
    <mergeCell ref="J133:J137"/>
    <mergeCell ref="B81:B85"/>
    <mergeCell ref="C81:C85"/>
    <mergeCell ref="A91:A95"/>
    <mergeCell ref="A34:J34"/>
    <mergeCell ref="A14:A18"/>
    <mergeCell ref="B14:B18"/>
    <mergeCell ref="A160:B160"/>
    <mergeCell ref="A163:B163"/>
    <mergeCell ref="J148:J152"/>
    <mergeCell ref="A161:J161"/>
    <mergeCell ref="C91:C95"/>
    <mergeCell ref="J143:J147"/>
    <mergeCell ref="J112:J116"/>
    <mergeCell ref="A106:C110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C14:C18"/>
    <mergeCell ref="J14:J18"/>
    <mergeCell ref="J19:J23"/>
    <mergeCell ref="A29:C33"/>
    <mergeCell ref="A19:A23"/>
    <mergeCell ref="B19:B23"/>
    <mergeCell ref="C19:C23"/>
    <mergeCell ref="J50:J54"/>
    <mergeCell ref="J35:J39"/>
    <mergeCell ref="J40:J44"/>
    <mergeCell ref="J96:J100"/>
    <mergeCell ref="J101:J105"/>
    <mergeCell ref="J65:J69"/>
    <mergeCell ref="J71:J75"/>
    <mergeCell ref="J76:J80"/>
    <mergeCell ref="J81:J85"/>
    <mergeCell ref="J45:J49"/>
    <mergeCell ref="J60:J64"/>
    <mergeCell ref="A70:J70"/>
    <mergeCell ref="J91:J95"/>
    <mergeCell ref="A40:A44"/>
    <mergeCell ref="B40:B44"/>
    <mergeCell ref="C40:C44"/>
    <mergeCell ref="A65:C69"/>
    <mergeCell ref="A35:A39"/>
    <mergeCell ref="B35:B39"/>
    <mergeCell ref="C35:C39"/>
    <mergeCell ref="B76:B80"/>
    <mergeCell ref="A153:B157"/>
    <mergeCell ref="C153:C157"/>
    <mergeCell ref="J153:J157"/>
    <mergeCell ref="A138:B142"/>
    <mergeCell ref="C133:C137"/>
    <mergeCell ref="A133:B137"/>
    <mergeCell ref="A45:A49"/>
    <mergeCell ref="B45:B49"/>
    <mergeCell ref="C45:C49"/>
    <mergeCell ref="A60:A64"/>
    <mergeCell ref="B60:B64"/>
    <mergeCell ref="C60:C64"/>
    <mergeCell ref="A122:J122"/>
    <mergeCell ref="C86:C90"/>
    <mergeCell ref="J86:J90"/>
    <mergeCell ref="B86:B95"/>
    <mergeCell ref="A111:J111"/>
    <mergeCell ref="A55:A59"/>
    <mergeCell ref="B55:B59"/>
    <mergeCell ref="C55:C59"/>
    <mergeCell ref="J55:J59"/>
    <mergeCell ref="A50:A54"/>
    <mergeCell ref="B50:B54"/>
    <mergeCell ref="C50:C54"/>
  </mergeCell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2022-08-10T05:37:57Z</dcterms:modified>
</cp:coreProperties>
</file>